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updateLinks="never" codeName="EstaPasta_de_trabalho"/>
  <xr:revisionPtr revIDLastSave="0" documentId="13_ncr:1_{11AFA651-3539-48D5-8C54-1A5DCA041CE2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Diagrama de Pareto" sheetId="6" r:id="rId1"/>
    <sheet name="2.TCalc" sheetId="7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noSelecionado">[1]Relatório!$G$1</definedName>
    <definedName name="Anoslst">OFFSET('[1]Inserção de Dados'!$C$3:$J$3,0,1,1,COUNTA('[1]Inserção de Dados'!$C$3:$J$3)-1)</definedName>
    <definedName name="_xlnm.Print_Area" localSheetId="0">'Diagrama de Pareto'!$C$2:$L$29</definedName>
    <definedName name="Ativo_não_Circulante___ANC">'[2]LIQUIDEZ CORRENTE'!#REF!</definedName>
    <definedName name="BuiltIn_Print_Area">#REF!</definedName>
    <definedName name="Caixa_Mínimo_Operacional___CMO">#REF!</definedName>
    <definedName name="Capital_Circulante_Líquido___CCL">#REF!</definedName>
    <definedName name="Categoria">[3]Cadastros!$A$3:$A$8</definedName>
    <definedName name="Categoria1">'[4]Lista de Compras'!$B$4</definedName>
    <definedName name="Categoria2">'[4]Lista de Compras'!$C$4</definedName>
    <definedName name="Categoria3">'[4]Lista de Compras'!$D$4</definedName>
    <definedName name="Categoria4">'[4]Lista de Compras'!$E$4</definedName>
    <definedName name="Categoria5">'[4]Lista de Compras'!$F$4</definedName>
    <definedName name="Ciclo_de_Caixa___CC">#REF!</definedName>
    <definedName name="Clientes">'[5]CADASTRO DE CLIENTES'!#REF!</definedName>
    <definedName name="Custo_das_Mercadorias_Vendidas___CMV">#REF!</definedName>
    <definedName name="CustoMédioPorLitro">[6]CONSUMO!$C$4</definedName>
    <definedName name="CustoMédioPorQuilômetro">[6]CONSUMO!$E$4</definedName>
    <definedName name="Departamento">[3]Cadastros!$F$2:$F$11</definedName>
    <definedName name="Depósito">'[7]Prestação de Serviço'!$G$24</definedName>
    <definedName name="DRE">'[2]LIQUIDEZ CORRENTE'!#REF!</definedName>
    <definedName name="EstaColuna">'[8]Tarefas Semanais'!XFD$4:INDEX('[8]Tarefas Semanais'!XFD:XFD,ÚltimaLinha,1)</definedName>
    <definedName name="EsteDiaSemana">CHOOSE(WEEKDAY(TODAY()),1,2,3,4,5,6,7)</definedName>
    <definedName name="Giro_de_Caixa___GC">#REF!</definedName>
    <definedName name="HoraAtual">TIME(HOUR(NOW()),MINUTE(NOW()),SECOND(NOW()))</definedName>
    <definedName name="horas">#REF!</definedName>
    <definedName name="Icms">'[9]Comparativo Vendedores'!#REF!</definedName>
    <definedName name="InícioCalendário">'[8]Tarefas Semanais'!$D$2</definedName>
    <definedName name="InícioDaSemana">'[8]Tarefas Semanais'!#REF!</definedName>
    <definedName name="IntervaloMinutos">'[8]Tarefas Semanais'!$A$3</definedName>
    <definedName name="lista_bancos">#REF!</definedName>
    <definedName name="ListaCategoriaPresentes">'[10]INFO DA LISTA'!$D$5:$D$11</definedName>
    <definedName name="ListaPessoas">'[10]INFO DA LISTA'!$B$5:$B$11</definedName>
    <definedName name="LucroLíquido">'[11]Lucros e perdas'!$N$32</definedName>
    <definedName name="MédiadeMPL">[6]CONSUMO!$D$4</definedName>
    <definedName name="Métricaslst">OFFSET('[1]Inserção de Dados'!$C$4:$C$28,0,0,COUNTA('[1]Inserção de Dados'!$C$4:$C$28))</definedName>
    <definedName name="NativeTimeline_DATA">#N/A</definedName>
    <definedName name="Necessidade_de_Investimento_em_Giro___NIG">#REF!</definedName>
    <definedName name="Necessidade_Total_de_Financiamento_Permanente___NTFP">#REF!</definedName>
    <definedName name="NomeCobrança">'[7]Prestação de Serviço'!$B$10</definedName>
    <definedName name="Passivo_não_Circulante___PNC">'[2]LIQUIDEZ CORRENTE'!#REF!</definedName>
    <definedName name="Patrimônio_Líquido___PL">'[2]LIQUIDEZ CORRENTE'!#REF!</definedName>
    <definedName name="PesquisaCategoria">#REF!</definedName>
    <definedName name="PesquisaCliente">[7]!ListadeClientes[Nome da Empresa]</definedName>
    <definedName name="Prazo_Médio_de_Cobrança___PMC_ou_PMR">#REF!</definedName>
    <definedName name="Prazo_Médio_de_Estocagem_de_Matéria_prima___PME">#REF!</definedName>
    <definedName name="Prazo_Médio_de_Pagamento___PMP">#REF!</definedName>
    <definedName name="Print_Area" localSheetId="0">'Diagrama de Pareto'!$C$2:$L$13</definedName>
    <definedName name="prioridades">[12]formulas!$A$3:$A$7</definedName>
    <definedName name="QuilômetrosdeViagem">[6]CONSUMO!$G$3</definedName>
    <definedName name="Rel_Despesas">'[13]Relatório Despesas'!$B$2:$B$72</definedName>
    <definedName name="rngFeriados">[14]DADOS!$A$5:$G$20</definedName>
    <definedName name="Salário_Base">'[15]Custo com Funcionário'!$B$5</definedName>
    <definedName name="Saldo_do_Disponível___SD_ou_ST__Saldo_Tesouraria">#REF!</definedName>
    <definedName name="Segmentação_de_dados_Categoria_do_presente">#N/A</definedName>
    <definedName name="Segmentação_de_dados_Comprado">#N/A</definedName>
    <definedName name="Segmentação_de_dados_Para">#N/A</definedName>
    <definedName name="Segmentação_de_dados_Status_de_embrulho">#N/A</definedName>
    <definedName name="Segmentação_de_dados_Status_de_entreda">#N/A</definedName>
    <definedName name="SegmentaçãodeDados_CATEGORIA">#N/A</definedName>
    <definedName name="SegmentaçãodeDados_SUBCATEGORIA">#N/A</definedName>
    <definedName name="status_nome">[16]listas!$A$2:$A$8</definedName>
    <definedName name="SubtotalNotaFiscal">'[7]Prestação de Serviço'!$G$23</definedName>
    <definedName name="TextoMinuto">'[8]Tarefas Semanais'!$G$2</definedName>
    <definedName name="TIPOS">#REF!</definedName>
    <definedName name="TotalGeral">SUM('[4]Lista de Compras'!$G$9:$G$25)</definedName>
    <definedName name="ÚltimaLinha">MAX(MATCH(9.99E+307,'[8]Tarefas Semanais'!$C:$C),MATCH(REPT("z",255),'[8]Tarefas Semanais'!$C:$C))</definedName>
    <definedName name="vendas_ano">#REF!</definedName>
    <definedName name="vendas_mes">#REF!</definedName>
  </definedNames>
  <calcPr calcId="181029"/>
</workbook>
</file>

<file path=xl/calcChain.xml><?xml version="1.0" encoding="utf-8"?>
<calcChain xmlns="http://schemas.openxmlformats.org/spreadsheetml/2006/main">
  <c r="A1" i="7" l="1"/>
  <c r="B1" i="7" l="1"/>
  <c r="F1" i="7" s="1"/>
  <c r="E1" i="7"/>
  <c r="L12" i="6" l="1"/>
  <c r="E12" i="6"/>
  <c r="L11" i="6"/>
  <c r="E11" i="6"/>
  <c r="L10" i="6"/>
  <c r="E10" i="6"/>
  <c r="L9" i="6"/>
  <c r="E9" i="6"/>
  <c r="L8" i="6"/>
  <c r="E8" i="6"/>
  <c r="L7" i="6"/>
  <c r="E7" i="6"/>
  <c r="L6" i="6"/>
  <c r="E6" i="6"/>
  <c r="L5" i="6"/>
  <c r="E5" i="6"/>
  <c r="F10" i="6" l="1"/>
  <c r="G10" i="6" s="1"/>
  <c r="F6" i="6"/>
  <c r="G6" i="6" s="1"/>
  <c r="F9" i="6"/>
  <c r="G9" i="6" s="1"/>
  <c r="F5" i="6"/>
  <c r="G5" i="6" s="1"/>
  <c r="F12" i="6"/>
  <c r="G12" i="6" s="1"/>
  <c r="F8" i="6"/>
  <c r="G8" i="6" s="1"/>
  <c r="F11" i="6"/>
  <c r="G11" i="6" s="1"/>
  <c r="F7" i="6"/>
  <c r="G7" i="6" s="1"/>
  <c r="H7" i="6" l="1"/>
  <c r="H5" i="6"/>
  <c r="H11" i="6"/>
  <c r="H9" i="6"/>
  <c r="H8" i="6"/>
  <c r="H6" i="6"/>
  <c r="H12" i="6"/>
  <c r="H10" i="6"/>
  <c r="I11" i="6" l="1"/>
  <c r="J11" i="6" s="1"/>
  <c r="K11" i="6" s="1"/>
  <c r="I7" i="6"/>
  <c r="J7" i="6" s="1"/>
  <c r="K7" i="6" s="1"/>
  <c r="I10" i="6"/>
  <c r="J10" i="6" s="1"/>
  <c r="K10" i="6" s="1"/>
  <c r="I6" i="6"/>
  <c r="J6" i="6" s="1"/>
  <c r="K6" i="6" s="1"/>
  <c r="I9" i="6"/>
  <c r="J9" i="6" s="1"/>
  <c r="K9" i="6" s="1"/>
  <c r="I5" i="6"/>
  <c r="J5" i="6" s="1"/>
  <c r="I12" i="6"/>
  <c r="J12" i="6" s="1"/>
  <c r="K12" i="6" s="1"/>
  <c r="I8" i="6"/>
  <c r="J8" i="6" s="1"/>
  <c r="K8" i="6" s="1"/>
  <c r="A3" i="7" l="1"/>
  <c r="K5" i="6"/>
  <c r="A2" i="7"/>
  <c r="B2" i="7" l="1"/>
  <c r="C2" i="7" s="1"/>
  <c r="B3" i="7"/>
</calcChain>
</file>

<file path=xl/sharedStrings.xml><?xml version="1.0" encoding="utf-8"?>
<sst xmlns="http://schemas.openxmlformats.org/spreadsheetml/2006/main" count="80" uniqueCount="20">
  <si>
    <t>RESOLUÇÃO</t>
  </si>
  <si>
    <t>CAUSA</t>
  </si>
  <si>
    <t>QTD</t>
  </si>
  <si>
    <t>CÁLCULO</t>
  </si>
  <si>
    <t>CAUSA (CRESC)</t>
  </si>
  <si>
    <t>QTD (CRESC)</t>
  </si>
  <si>
    <t>% RELATIVO</t>
  </si>
  <si>
    <t>%ACUMULADO</t>
  </si>
  <si>
    <t>NÃO RESOLUÇÃO</t>
  </si>
  <si>
    <t>CUT-OFF</t>
  </si>
  <si>
    <t>CAUSA 1</t>
  </si>
  <si>
    <t>CAUSA 2</t>
  </si>
  <si>
    <t>CAUSA 3</t>
  </si>
  <si>
    <t>CAUSA 4</t>
  </si>
  <si>
    <t>CAUSA 5</t>
  </si>
  <si>
    <t>CAUSA 6</t>
  </si>
  <si>
    <t>CAUSA 7</t>
  </si>
  <si>
    <t>CAUSA 8</t>
  </si>
  <si>
    <t>% DE RESOLUÇÃO</t>
  </si>
  <si>
    <t>DIAGRAMA DE PARETO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</si>
</sst>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0.0%"/>
    <numFmt numFmtId="165" formatCode="0.000000000000"/>
    <numFmt numFmtId="166" formatCode="_-&quot;R$&quot;\ * #,##0.00_-;\-&quot;R$&quot;\ * #,##0.00_-;_-&quot;R$&quot;\ * &quot;-&quot;??_-;_-@_-"/>
    <numFmt numFmtId="167" formatCode="&quot;R$ &quot;#,##0_);\(&quot;R$ &quot;#,##0\)"/>
    <numFmt numFmtId="168" formatCode="_(* #,##0.00_);_(* \(#,##0.00\);_(* &quot;-&quot;??_);_(@_)"/>
    <numFmt numFmtId="169" formatCode="&quot;$&quot;#,##0_);\(&quot;$&quot;#,##0\)"/>
  </numFmts>
  <fonts count="39" x14ac:knownFonts="1">
    <font>
      <sz val="10"/>
      <color theme="3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4"/>
      <color theme="1" tint="0.499984740745262"/>
      <name val="Trebuchet MS"/>
      <family val="2"/>
      <scheme val="minor"/>
    </font>
    <font>
      <sz val="30"/>
      <color theme="1" tint="0.499984740745262"/>
      <name val="Trebuchet MS"/>
      <family val="2"/>
      <scheme val="minor"/>
    </font>
    <font>
      <sz val="11"/>
      <color theme="3" tint="0.499984740745262"/>
      <name val="Cambria"/>
      <family val="1"/>
      <scheme val="major"/>
    </font>
    <font>
      <sz val="11"/>
      <color theme="1" tint="0.249977111117893"/>
      <name val="Trebuchet MS"/>
      <family val="2"/>
      <scheme val="minor"/>
    </font>
    <font>
      <sz val="11"/>
      <name val="Trebuchet MS"/>
      <family val="2"/>
      <scheme val="minor"/>
    </font>
    <font>
      <sz val="10"/>
      <color theme="3" tint="0.34998626667073579"/>
      <name val="Trebuchet MS"/>
      <family val="2"/>
      <scheme val="minor"/>
    </font>
    <font>
      <sz val="11"/>
      <color theme="1"/>
      <name val="Calibri"/>
      <family val="2"/>
    </font>
    <font>
      <sz val="11"/>
      <color theme="1" tint="0.249977111117893"/>
      <name val="Calibri"/>
      <family val="2"/>
    </font>
    <font>
      <sz val="11"/>
      <name val="Calibri"/>
      <family val="2"/>
    </font>
    <font>
      <sz val="11"/>
      <color theme="3" tint="0.34998626667073579"/>
      <name val="Calibri"/>
      <family val="2"/>
    </font>
    <font>
      <b/>
      <sz val="11"/>
      <color theme="4" tint="-0.249977111117893"/>
      <name val="Calibri"/>
      <family val="2"/>
    </font>
    <font>
      <b/>
      <sz val="11"/>
      <color theme="4"/>
      <name val="Calibri"/>
      <family val="2"/>
    </font>
    <font>
      <sz val="11"/>
      <color theme="1" tint="0.499984740745262"/>
      <name val="Calibri"/>
      <family val="2"/>
    </font>
    <font>
      <b/>
      <sz val="11"/>
      <color theme="1" tint="0.34998626667073579"/>
      <name val="Calibri"/>
      <family val="2"/>
    </font>
    <font>
      <b/>
      <sz val="12"/>
      <color theme="0"/>
      <name val="Calibri"/>
      <family val="2"/>
    </font>
    <font>
      <sz val="16"/>
      <name val="Calibri"/>
      <family val="2"/>
    </font>
    <font>
      <b/>
      <sz val="24"/>
      <color theme="0"/>
      <name val="Calibri"/>
      <family val="2"/>
    </font>
    <font>
      <u/>
      <sz val="11"/>
      <color theme="1"/>
      <name val="Calibri"/>
      <family val="2"/>
    </font>
    <font>
      <sz val="10"/>
      <name val="Arial"/>
      <family val="2"/>
    </font>
    <font>
      <sz val="10"/>
      <color theme="3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2"/>
      <color theme="1"/>
      <name val="Trebuchet MS"/>
      <family val="2"/>
      <scheme val="minor"/>
    </font>
    <font>
      <u/>
      <sz val="11"/>
      <color theme="10"/>
      <name val="Calibri"/>
      <family val="2"/>
    </font>
    <font>
      <b/>
      <sz val="24"/>
      <color theme="1"/>
      <name val="Trebuchet MS"/>
      <family val="2"/>
      <scheme val="minor"/>
    </font>
    <font>
      <sz val="18"/>
      <color theme="3"/>
      <name val="Cambria"/>
      <family val="2"/>
      <scheme val="major"/>
    </font>
    <font>
      <u/>
      <sz val="12"/>
      <color theme="10"/>
      <name val="Trebuchet MS"/>
      <family val="2"/>
      <scheme val="minor"/>
    </font>
    <font>
      <b/>
      <sz val="9"/>
      <color theme="0"/>
      <name val="Trebuchet MS"/>
      <family val="2"/>
      <scheme val="minor"/>
    </font>
    <font>
      <sz val="11"/>
      <color indexed="8"/>
      <name val="Calibri"/>
      <family val="2"/>
    </font>
    <font>
      <sz val="12"/>
      <color theme="1" tint="0.34998626667073579"/>
      <name val="Trebuchet MS"/>
      <family val="2"/>
      <scheme val="minor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20"/>
      <color theme="1" tint="0.34998626667073579"/>
      <name val="Trebuchet MS"/>
      <family val="2"/>
      <scheme val="minor"/>
    </font>
    <font>
      <b/>
      <sz val="16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49992370372631"/>
        <bgColor indexed="65"/>
      </patternFill>
    </fill>
    <fill>
      <patternFill patternType="solid">
        <fgColor theme="5"/>
        <bgColor auto="1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dashed">
        <color theme="1" tint="0.34998626667073579"/>
      </bottom>
      <diagonal/>
    </border>
  </borders>
  <cellStyleXfs count="41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2" fillId="0" borderId="0"/>
    <xf numFmtId="0" fontId="23" fillId="0" borderId="0" applyNumberFormat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3" borderId="0"/>
    <xf numFmtId="0" fontId="24" fillId="4" borderId="0"/>
    <xf numFmtId="0" fontId="23" fillId="0" borderId="0" applyNumberFormat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2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5" fillId="0" borderId="0"/>
    <xf numFmtId="0" fontId="29" fillId="0" borderId="0" applyNumberFormat="0" applyFill="0" applyBorder="0" applyAlignment="0" applyProtection="0"/>
    <xf numFmtId="0" fontId="30" fillId="5" borderId="15">
      <alignment horizontal="center"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6" fontId="3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9" fontId="32" fillId="0" borderId="16">
      <alignment horizontal="left" vertical="center" indent="2"/>
    </xf>
    <xf numFmtId="9" fontId="22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169" fontId="37" fillId="0" borderId="18">
      <alignment horizontal="center" vertical="center"/>
    </xf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5"/>
    <xf numFmtId="0" fontId="7" fillId="0" borderId="0" xfId="5" applyFont="1"/>
    <xf numFmtId="0" fontId="3" fillId="0" borderId="0" xfId="5" applyAlignment="1">
      <alignment horizontal="center"/>
    </xf>
    <xf numFmtId="0" fontId="8" fillId="0" borderId="0" xfId="5" applyFont="1"/>
    <xf numFmtId="9" fontId="8" fillId="0" borderId="0" xfId="5" applyNumberFormat="1" applyFont="1"/>
    <xf numFmtId="0" fontId="10" fillId="0" borderId="0" xfId="5" applyFont="1"/>
    <xf numFmtId="0" fontId="11" fillId="0" borderId="0" xfId="5" applyFont="1"/>
    <xf numFmtId="0" fontId="12" fillId="0" borderId="0" xfId="5" applyFont="1"/>
    <xf numFmtId="0" fontId="10" fillId="0" borderId="0" xfId="5" applyFont="1" applyAlignment="1">
      <alignment horizontal="center"/>
    </xf>
    <xf numFmtId="0" fontId="13" fillId="0" borderId="0" xfId="0" applyFont="1"/>
    <xf numFmtId="0" fontId="15" fillId="0" borderId="0" xfId="5" applyFont="1" applyAlignment="1">
      <alignment vertical="top"/>
    </xf>
    <xf numFmtId="0" fontId="17" fillId="0" borderId="0" xfId="5" applyFont="1" applyAlignment="1">
      <alignment horizontal="center" vertical="center"/>
    </xf>
    <xf numFmtId="0" fontId="17" fillId="0" borderId="0" xfId="5" applyFont="1" applyAlignment="1">
      <alignment horizontal="center" vertical="center" wrapText="1"/>
    </xf>
    <xf numFmtId="0" fontId="16" fillId="0" borderId="0" xfId="5" applyFont="1" applyAlignment="1">
      <alignment horizontal="center" vertical="center"/>
    </xf>
    <xf numFmtId="9" fontId="16" fillId="0" borderId="0" xfId="6" applyFont="1" applyAlignment="1">
      <alignment horizontal="center" vertical="center"/>
    </xf>
    <xf numFmtId="165" fontId="12" fillId="2" borderId="0" xfId="5" applyNumberFormat="1" applyFont="1" applyFill="1" applyAlignment="1">
      <alignment horizontal="right"/>
    </xf>
    <xf numFmtId="0" fontId="12" fillId="0" borderId="0" xfId="5" applyFont="1" applyAlignment="1">
      <alignment horizontal="center" vertical="center"/>
    </xf>
    <xf numFmtId="0" fontId="21" fillId="0" borderId="0" xfId="5" applyFont="1"/>
    <xf numFmtId="9" fontId="19" fillId="0" borderId="5" xfId="7" applyFont="1" applyBorder="1" applyAlignment="1">
      <alignment horizontal="center" vertical="center"/>
    </xf>
    <xf numFmtId="0" fontId="14" fillId="0" borderId="0" xfId="5" applyFont="1"/>
    <xf numFmtId="0" fontId="12" fillId="0" borderId="10" xfId="5" applyFont="1" applyBorder="1" applyAlignment="1">
      <alignment vertical="center"/>
    </xf>
    <xf numFmtId="0" fontId="12" fillId="0" borderId="12" xfId="5" applyFont="1" applyBorder="1" applyAlignment="1">
      <alignment vertical="center"/>
    </xf>
    <xf numFmtId="0" fontId="12" fillId="0" borderId="13" xfId="5" applyFont="1" applyBorder="1" applyAlignment="1">
      <alignment horizontal="center" vertical="center"/>
    </xf>
    <xf numFmtId="165" fontId="12" fillId="2" borderId="13" xfId="5" applyNumberFormat="1" applyFont="1" applyFill="1" applyBorder="1" applyAlignment="1">
      <alignment horizontal="right"/>
    </xf>
    <xf numFmtId="0" fontId="16" fillId="0" borderId="0" xfId="5" applyFont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0" fontId="20" fillId="6" borderId="2" xfId="5" applyFont="1" applyFill="1" applyBorder="1" applyAlignment="1">
      <alignment horizontal="center" vertical="center"/>
    </xf>
    <xf numFmtId="0" fontId="20" fillId="6" borderId="6" xfId="5" applyFont="1" applyFill="1" applyBorder="1" applyAlignment="1">
      <alignment horizontal="center" vertical="center"/>
    </xf>
    <xf numFmtId="0" fontId="20" fillId="6" borderId="3" xfId="5" applyFont="1" applyFill="1" applyBorder="1" applyAlignment="1">
      <alignment horizontal="center" vertical="center"/>
    </xf>
    <xf numFmtId="0" fontId="10" fillId="6" borderId="0" xfId="5" applyFont="1" applyFill="1"/>
    <xf numFmtId="0" fontId="12" fillId="7" borderId="0" xfId="5" applyFont="1" applyFill="1" applyAlignment="1">
      <alignment vertical="center"/>
    </xf>
    <xf numFmtId="1" fontId="12" fillId="7" borderId="0" xfId="5" applyNumberFormat="1" applyFont="1" applyFill="1" applyAlignment="1">
      <alignment horizontal="center" vertical="center"/>
    </xf>
    <xf numFmtId="164" fontId="12" fillId="7" borderId="0" xfId="6" applyNumberFormat="1" applyFont="1" applyFill="1" applyAlignment="1">
      <alignment horizontal="center" vertical="center"/>
    </xf>
    <xf numFmtId="164" fontId="12" fillId="7" borderId="11" xfId="6" applyNumberFormat="1" applyFont="1" applyFill="1" applyBorder="1" applyAlignment="1">
      <alignment horizontal="center" vertical="center"/>
    </xf>
    <xf numFmtId="0" fontId="12" fillId="7" borderId="13" xfId="5" applyFont="1" applyFill="1" applyBorder="1" applyAlignment="1">
      <alignment vertical="center"/>
    </xf>
    <xf numFmtId="1" fontId="12" fillId="7" borderId="13" xfId="5" applyNumberFormat="1" applyFont="1" applyFill="1" applyBorder="1" applyAlignment="1">
      <alignment horizontal="center" vertical="center"/>
    </xf>
    <xf numFmtId="164" fontId="12" fillId="7" borderId="13" xfId="6" applyNumberFormat="1" applyFont="1" applyFill="1" applyBorder="1" applyAlignment="1">
      <alignment horizontal="center" vertical="center"/>
    </xf>
    <xf numFmtId="164" fontId="12" fillId="7" borderId="14" xfId="6" applyNumberFormat="1" applyFont="1" applyFill="1" applyBorder="1" applyAlignment="1">
      <alignment horizontal="center" vertical="center"/>
    </xf>
    <xf numFmtId="0" fontId="18" fillId="6" borderId="7" xfId="5" applyFont="1" applyFill="1" applyBorder="1" applyAlignment="1">
      <alignment horizontal="left" vertical="center"/>
    </xf>
    <xf numFmtId="0" fontId="18" fillId="6" borderId="8" xfId="5" applyFont="1" applyFill="1" applyBorder="1" applyAlignment="1">
      <alignment horizontal="center" vertical="center"/>
    </xf>
    <xf numFmtId="0" fontId="18" fillId="6" borderId="8" xfId="5" applyFont="1" applyFill="1" applyBorder="1" applyAlignment="1">
      <alignment horizontal="left" vertical="center"/>
    </xf>
    <xf numFmtId="0" fontId="18" fillId="6" borderId="9" xfId="5" applyFont="1" applyFill="1" applyBorder="1" applyAlignment="1">
      <alignment horizontal="center" vertical="center"/>
    </xf>
    <xf numFmtId="1" fontId="18" fillId="6" borderId="9" xfId="5" applyNumberFormat="1" applyFont="1" applyFill="1" applyBorder="1" applyAlignment="1">
      <alignment horizontal="center" vertical="center"/>
    </xf>
    <xf numFmtId="0" fontId="18" fillId="6" borderId="5" xfId="5" applyFont="1" applyFill="1" applyBorder="1" applyAlignment="1">
      <alignment horizontal="center" vertical="center"/>
    </xf>
    <xf numFmtId="0" fontId="38" fillId="6" borderId="4" xfId="5" applyFont="1" applyFill="1" applyBorder="1" applyAlignment="1">
      <alignment vertical="center"/>
    </xf>
    <xf numFmtId="0" fontId="3" fillId="8" borderId="0" xfId="5" applyFill="1"/>
    <xf numFmtId="0" fontId="3" fillId="6" borderId="0" xfId="5" applyFill="1"/>
    <xf numFmtId="0" fontId="8" fillId="6" borderId="0" xfId="5" applyFont="1" applyFill="1"/>
    <xf numFmtId="0" fontId="7" fillId="6" borderId="0" xfId="5" applyFont="1" applyFill="1"/>
  </cellXfs>
  <cellStyles count="41">
    <cellStyle name="Cabeçalho de métrica-chave" xfId="22" xr:uid="{00000000-0005-0000-0000-000000000000}"/>
    <cellStyle name="Custom Style  1" xfId="13" xr:uid="{00000000-0005-0000-0000-000001000000}"/>
    <cellStyle name="Custom Style 2" xfId="14" xr:uid="{00000000-0005-0000-0000-000002000000}"/>
    <cellStyle name="Hyperlink 2" xfId="9" xr:uid="{00000000-0005-0000-0000-000003000000}"/>
    <cellStyle name="Hyperlink 2 2" xfId="12" xr:uid="{00000000-0005-0000-0000-000004000000}"/>
    <cellStyle name="Hyperlink 2 2 2" xfId="23" xr:uid="{00000000-0005-0000-0000-000005000000}"/>
    <cellStyle name="Hyperlink 2 3" xfId="24" xr:uid="{00000000-0005-0000-0000-000006000000}"/>
    <cellStyle name="Hyperlink 2 4" xfId="25" xr:uid="{00000000-0005-0000-0000-000007000000}"/>
    <cellStyle name="Hyperlink 3" xfId="15" xr:uid="{00000000-0005-0000-0000-000008000000}"/>
    <cellStyle name="Hyperlink 4" xfId="21" xr:uid="{00000000-0005-0000-0000-000009000000}"/>
    <cellStyle name="Moeda 2" xfId="16" xr:uid="{00000000-0005-0000-0000-00000A000000}"/>
    <cellStyle name="Moeda 2 2" xfId="26" xr:uid="{00000000-0005-0000-0000-00000B000000}"/>
    <cellStyle name="Normal" xfId="0" builtinId="0" customBuiltin="1"/>
    <cellStyle name="Normal 2" xfId="5" xr:uid="{00000000-0005-0000-0000-00000D000000}"/>
    <cellStyle name="Normal 2 2" xfId="8" xr:uid="{00000000-0005-0000-0000-00000E000000}"/>
    <cellStyle name="Normal 2 2 2" xfId="11" xr:uid="{00000000-0005-0000-0000-00000F000000}"/>
    <cellStyle name="Normal 2 3" xfId="27" xr:uid="{00000000-0005-0000-0000-000010000000}"/>
    <cellStyle name="Normal 3" xfId="17" xr:uid="{00000000-0005-0000-0000-000011000000}"/>
    <cellStyle name="Normal 4" xfId="28" xr:uid="{00000000-0005-0000-0000-000012000000}"/>
    <cellStyle name="Normal 4 2" xfId="20" xr:uid="{00000000-0005-0000-0000-000013000000}"/>
    <cellStyle name="Normal 5" xfId="29" xr:uid="{00000000-0005-0000-0000-000014000000}"/>
    <cellStyle name="Normal 6" xfId="30" xr:uid="{00000000-0005-0000-0000-000015000000}"/>
    <cellStyle name="Percentual de métrica-chave" xfId="31" xr:uid="{00000000-0005-0000-0000-000016000000}"/>
    <cellStyle name="Porcentagem" xfId="7" builtinId="5"/>
    <cellStyle name="Porcentagem 2" xfId="6" xr:uid="{00000000-0005-0000-0000-000018000000}"/>
    <cellStyle name="Porcentagem 5" xfId="32" xr:uid="{00000000-0005-0000-0000-000019000000}"/>
    <cellStyle name="Separador de milhares 2" xfId="10" xr:uid="{00000000-0005-0000-0000-00001A000000}"/>
    <cellStyle name="Separador de milhares 3" xfId="33" xr:uid="{00000000-0005-0000-0000-00001B000000}"/>
    <cellStyle name="Separador de milhares 5" xfId="34" xr:uid="{00000000-0005-0000-0000-00001C000000}"/>
    <cellStyle name="Separador de milhares 6" xfId="35" xr:uid="{00000000-0005-0000-0000-00001D000000}"/>
    <cellStyle name="Título 1" xfId="1" builtinId="16" customBuiltin="1"/>
    <cellStyle name="Título 1 1" xfId="36" xr:uid="{00000000-0005-0000-0000-00001F000000}"/>
    <cellStyle name="Título 1 1 1" xfId="37" xr:uid="{00000000-0005-0000-0000-000020000000}"/>
    <cellStyle name="Título 1 1 1 1" xfId="38" xr:uid="{00000000-0005-0000-0000-000021000000}"/>
    <cellStyle name="Título 2" xfId="2" builtinId="17" customBuiltin="1"/>
    <cellStyle name="Título 3" xfId="3" builtinId="18" customBuiltin="1"/>
    <cellStyle name="Título 4" xfId="4" builtinId="19" customBuiltin="1"/>
    <cellStyle name="Título 5" xfId="18" xr:uid="{00000000-0005-0000-0000-000025000000}"/>
    <cellStyle name="Valor de métrica-chave" xfId="39" xr:uid="{00000000-0005-0000-0000-000026000000}"/>
    <cellStyle name="Vírgula 10" xfId="40" xr:uid="{00000000-0005-0000-0000-000027000000}"/>
    <cellStyle name="Vírgula 2" xfId="19" xr:uid="{00000000-0005-0000-0000-000028000000}"/>
  </cellStyles>
  <dxfs count="17"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%"/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%"/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0" formatCode="0.000000000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/>
        <bottom/>
      </border>
    </dxf>
    <dxf>
      <font>
        <strike val="0"/>
        <outline val="0"/>
        <shadow val="0"/>
        <vertAlign val="baseline"/>
        <sz val="11"/>
        <name val="Calibri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none"/>
      </font>
      <fill>
        <patternFill patternType="none">
          <fgColor indexed="64"/>
          <bgColor auto="1"/>
        </patternFill>
      </fill>
      <alignment textRotation="0" indent="0" justifyLastLine="0" shrinkToFit="0" readingOrder="0"/>
      <border diagonalUp="0" diagonalDown="0" outline="0">
        <left style="thin">
          <color theme="0"/>
        </left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diagonalUp="0" diagonalDown="0">
        <left/>
        <right/>
        <top style="thin">
          <color theme="0" tint="-4.9989318521683403E-2"/>
        </top>
        <bottom style="thin">
          <color theme="0" tint="-4.9989318521683403E-2"/>
        </bottom>
        <vertical/>
        <horizontal style="thin">
          <color theme="0" tint="-4.9989318521683403E-2"/>
        </horizontal>
      </border>
    </dxf>
    <dxf>
      <border>
        <bottom style="thin">
          <color theme="4" tint="0.39994506668294322"/>
        </bottom>
      </border>
    </dxf>
    <dxf>
      <font>
        <color theme="1" tint="0.34998626667073579"/>
      </font>
      <border>
        <bottom style="thin">
          <color theme="4" tint="0.39994506668294322"/>
        </bottom>
      </border>
    </dxf>
  </dxfs>
  <tableStyles count="1" defaultTableStyle="TableStyleMedium2" defaultPivotStyle="PivotStyleLight16">
    <tableStyle name="Estilo para esta planilha" pivot="0" count="3" xr9:uid="{00000000-0011-0000-FFFF-FFFF00000000}">
      <tableStyleElement type="wholeTable" dxfId="16"/>
      <tableStyleElement type="headerRow" dxfId="15"/>
      <tableStyleElement type="firstRowStripe" dxfId="14"/>
    </tableStyle>
  </tableStyles>
  <colors>
    <mruColors>
      <color rgb="FFBF95DF"/>
      <color rgb="FFFFFFFF"/>
      <color rgb="FFEEEEEE"/>
      <color rgb="FFF7F7F7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DIAGRAMA DE PARETO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269089197231033E-2"/>
          <c:y val="0.13609858837245437"/>
          <c:w val="0.9497309108027685"/>
          <c:h val="0.70651582428889781"/>
        </c:manualLayout>
      </c:layout>
      <c:areaChart>
        <c:grouping val="stacked"/>
        <c:varyColors val="0"/>
        <c:ser>
          <c:idx val="4"/>
          <c:order val="4"/>
          <c:tx>
            <c:v>80%</c:v>
          </c:tx>
          <c:val>
            <c:numRef>
              <c:f>'Diagrama de Pareto'!$J$5:$J$12</c:f>
              <c:numCache>
                <c:formatCode>General</c:formatCode>
                <c:ptCount val="8"/>
                <c:pt idx="0">
                  <c:v>150</c:v>
                </c:pt>
                <c:pt idx="1">
                  <c:v>110</c:v>
                </c:pt>
                <c:pt idx="2">
                  <c:v>90</c:v>
                </c:pt>
                <c:pt idx="3">
                  <c:v>80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1-493D-8407-1DAC2C805B2C}"/>
            </c:ext>
          </c:extLst>
        </c:ser>
        <c:ser>
          <c:idx val="5"/>
          <c:order val="5"/>
          <c:tx>
            <c:v>20%</c:v>
          </c:tx>
          <c:val>
            <c:numRef>
              <c:f>'Diagrama de Pareto'!$K$5:$K$12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</c:v>
                </c:pt>
                <c:pt idx="5">
                  <c:v>70</c:v>
                </c:pt>
                <c:pt idx="6">
                  <c:v>30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1-493D-8407-1DAC2C805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483072"/>
        <c:axId val="188484608"/>
      </c:areaChart>
      <c:barChart>
        <c:barDir val="col"/>
        <c:grouping val="clustered"/>
        <c:varyColors val="0"/>
        <c:ser>
          <c:idx val="0"/>
          <c:order val="0"/>
          <c:tx>
            <c:strRef>
              <c:f>'Diagrama de Pareto'!$J$4</c:f>
              <c:strCache>
                <c:ptCount val="1"/>
                <c:pt idx="0">
                  <c:v>RESOLUÇÃO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'Diagrama de Pareto'!$F$5:$F$12</c:f>
              <c:strCache>
                <c:ptCount val="8"/>
                <c:pt idx="0">
                  <c:v>CAUSA 7</c:v>
                </c:pt>
                <c:pt idx="1">
                  <c:v>CAUSA 3</c:v>
                </c:pt>
                <c:pt idx="2">
                  <c:v>CAUSA 5</c:v>
                </c:pt>
                <c:pt idx="3">
                  <c:v>CAUSA 1</c:v>
                </c:pt>
                <c:pt idx="4">
                  <c:v>CAUSA 8</c:v>
                </c:pt>
                <c:pt idx="5">
                  <c:v>CAUSA 4</c:v>
                </c:pt>
                <c:pt idx="6">
                  <c:v>CAUSA 6</c:v>
                </c:pt>
                <c:pt idx="7">
                  <c:v>CAUSA 2</c:v>
                </c:pt>
              </c:strCache>
            </c:strRef>
          </c:cat>
          <c:val>
            <c:numRef>
              <c:f>'Diagrama de Pareto'!$J$5:$J$12</c:f>
              <c:numCache>
                <c:formatCode>General</c:formatCode>
                <c:ptCount val="8"/>
                <c:pt idx="0">
                  <c:v>150</c:v>
                </c:pt>
                <c:pt idx="1">
                  <c:v>110</c:v>
                </c:pt>
                <c:pt idx="2">
                  <c:v>90</c:v>
                </c:pt>
                <c:pt idx="3">
                  <c:v>80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41-493D-8407-1DAC2C805B2C}"/>
            </c:ext>
          </c:extLst>
        </c:ser>
        <c:ser>
          <c:idx val="1"/>
          <c:order val="1"/>
          <c:tx>
            <c:strRef>
              <c:f>'Diagrama de Pareto'!$K$4</c:f>
              <c:strCache>
                <c:ptCount val="1"/>
                <c:pt idx="0">
                  <c:v>NÃO RESOLUÇÃO</c:v>
                </c:pt>
              </c:strCache>
            </c:strRef>
          </c:tx>
          <c:invertIfNegative val="0"/>
          <c:cat>
            <c:strRef>
              <c:f>'Diagrama de Pareto'!$F$5:$F$12</c:f>
              <c:strCache>
                <c:ptCount val="8"/>
                <c:pt idx="0">
                  <c:v>CAUSA 7</c:v>
                </c:pt>
                <c:pt idx="1">
                  <c:v>CAUSA 3</c:v>
                </c:pt>
                <c:pt idx="2">
                  <c:v>CAUSA 5</c:v>
                </c:pt>
                <c:pt idx="3">
                  <c:v>CAUSA 1</c:v>
                </c:pt>
                <c:pt idx="4">
                  <c:v>CAUSA 8</c:v>
                </c:pt>
                <c:pt idx="5">
                  <c:v>CAUSA 4</c:v>
                </c:pt>
                <c:pt idx="6">
                  <c:v>CAUSA 6</c:v>
                </c:pt>
                <c:pt idx="7">
                  <c:v>CAUSA 2</c:v>
                </c:pt>
              </c:strCache>
            </c:strRef>
          </c:cat>
          <c:val>
            <c:numRef>
              <c:f>'Diagrama de Pareto'!$K$5:$K$12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</c:v>
                </c:pt>
                <c:pt idx="5">
                  <c:v>70</c:v>
                </c:pt>
                <c:pt idx="6">
                  <c:v>30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41-493D-8407-1DAC2C805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183651328"/>
        <c:axId val="183985280"/>
      </c:barChart>
      <c:lineChart>
        <c:grouping val="standard"/>
        <c:varyColors val="0"/>
        <c:ser>
          <c:idx val="2"/>
          <c:order val="2"/>
          <c:tx>
            <c:strRef>
              <c:f>'Diagrama de Pareto'!$I$4</c:f>
              <c:strCache>
                <c:ptCount val="1"/>
                <c:pt idx="0">
                  <c:v>%ACUMULADO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'Diagrama de Pareto'!$I$5:$I$12</c:f>
              <c:numCache>
                <c:formatCode>0.0%</c:formatCode>
                <c:ptCount val="8"/>
                <c:pt idx="0">
                  <c:v>0.24590163934426229</c:v>
                </c:pt>
                <c:pt idx="1">
                  <c:v>0.42622950819672134</c:v>
                </c:pt>
                <c:pt idx="2">
                  <c:v>0.57377049180327866</c:v>
                </c:pt>
                <c:pt idx="3">
                  <c:v>0.70491803278688525</c:v>
                </c:pt>
                <c:pt idx="4">
                  <c:v>0.81967213114754101</c:v>
                </c:pt>
                <c:pt idx="5">
                  <c:v>0.93442622950819676</c:v>
                </c:pt>
                <c:pt idx="6">
                  <c:v>0.98360655737704916</c:v>
                </c:pt>
                <c:pt idx="7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041-493D-8407-1DAC2C805B2C}"/>
            </c:ext>
          </c:extLst>
        </c:ser>
        <c:ser>
          <c:idx val="3"/>
          <c:order val="3"/>
          <c:tx>
            <c:strRef>
              <c:f>'Diagrama de Pareto'!$L$4</c:f>
              <c:strCache>
                <c:ptCount val="1"/>
                <c:pt idx="0">
                  <c:v>CUT-OFF</c:v>
                </c:pt>
              </c:strCache>
            </c:strRef>
          </c:tx>
          <c:marker>
            <c:symbol val="none"/>
          </c:marker>
          <c:val>
            <c:numRef>
              <c:f>'Diagrama de Pareto'!$L$5:$L$12</c:f>
              <c:numCache>
                <c:formatCode>0%</c:formatCode>
                <c:ptCount val="8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41-493D-8407-1DAC2C805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83072"/>
        <c:axId val="188484608"/>
      </c:lineChart>
      <c:catAx>
        <c:axId val="18365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CAUSA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crossAx val="183985280"/>
        <c:crosses val="autoZero"/>
        <c:auto val="1"/>
        <c:lblAlgn val="ctr"/>
        <c:lblOffset val="100"/>
        <c:tickMarkSkip val="1"/>
        <c:noMultiLvlLbl val="0"/>
      </c:catAx>
      <c:valAx>
        <c:axId val="183985280"/>
        <c:scaling>
          <c:orientation val="minMax"/>
        </c:scaling>
        <c:delete val="0"/>
        <c:axPos val="l"/>
        <c:numFmt formatCode="0\ \K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83651328"/>
        <c:crosses val="autoZero"/>
        <c:crossBetween val="between"/>
        <c:dispUnits>
          <c:builtInUnit val="thousands"/>
        </c:dispUnits>
      </c:valAx>
      <c:catAx>
        <c:axId val="188483072"/>
        <c:scaling>
          <c:orientation val="minMax"/>
        </c:scaling>
        <c:delete val="1"/>
        <c:axPos val="b"/>
        <c:majorTickMark val="out"/>
        <c:minorTickMark val="none"/>
        <c:tickLblPos val="none"/>
        <c:crossAx val="188484608"/>
        <c:crosses val="autoZero"/>
        <c:auto val="1"/>
        <c:lblAlgn val="ctr"/>
        <c:lblOffset val="100"/>
        <c:noMultiLvlLbl val="0"/>
      </c:catAx>
      <c:valAx>
        <c:axId val="188484608"/>
        <c:scaling>
          <c:orientation val="minMax"/>
          <c:max val="1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txPr>
          <a:bodyPr rot="0" vert="horz"/>
          <a:lstStyle/>
          <a:p>
            <a:pPr>
              <a:defRPr/>
            </a:pPr>
            <a:endParaRPr lang="pt-BR"/>
          </a:p>
        </c:txPr>
        <c:crossAx val="188483072"/>
        <c:crosses val="max"/>
        <c:crossBetween val="between"/>
      </c:valAx>
    </c:plotArea>
    <c:legend>
      <c:legendPos val="b"/>
      <c:overlay val="0"/>
    </c:legend>
    <c:plotVisOnly val="0"/>
    <c:dispBlanksAs val="zero"/>
    <c:showDLblsOverMax val="0"/>
  </c:chart>
  <c:printSettings>
    <c:headerFooter alignWithMargins="0"/>
    <c:pageMargins b="1" l="0.75000000000000155" r="0.750000000000001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pt-BR" sz="1400">
                <a:latin typeface="Calibri" pitchFamily="34" charset="0"/>
                <a:cs typeface="Calibri" pitchFamily="34" charset="0"/>
              </a:rPr>
              <a:t>SOMA DAS QUANTIDADE </a:t>
            </a:r>
          </a:p>
        </c:rich>
      </c:tx>
      <c:overlay val="0"/>
    </c:title>
    <c:autoTitleDeleted val="0"/>
    <c:view3D>
      <c:rotX val="20"/>
      <c:rotY val="15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30"/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0-BBF2-401F-B63B-36AD0E4B19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'2.TCalc'!$A$1:$B$1</c:f>
              <c:numCache>
                <c:formatCode>0%</c:formatCode>
                <c:ptCount val="2"/>
                <c:pt idx="0">
                  <c:v>0.8</c:v>
                </c:pt>
                <c:pt idx="1">
                  <c:v>0.19999999999999996</c:v>
                </c:pt>
              </c:numCache>
            </c:numRef>
          </c:cat>
          <c:val>
            <c:numRef>
              <c:f>'2.TCalc'!$A$2:$B$2</c:f>
              <c:numCache>
                <c:formatCode>General</c:formatCode>
                <c:ptCount val="2"/>
                <c:pt idx="0">
                  <c:v>430</c:v>
                </c:pt>
                <c:pt idx="1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F2-401F-B63B-36AD0E4B198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64" footer="0.3149606200000006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pt-BR" sz="1400">
                <a:latin typeface="Calibri" pitchFamily="34" charset="0"/>
                <a:cs typeface="Calibri" pitchFamily="34" charset="0"/>
              </a:rPr>
              <a:t>SOMA DAS CAUSAS</a:t>
            </a:r>
          </a:p>
        </c:rich>
      </c:tx>
      <c:overlay val="0"/>
    </c:title>
    <c:autoTitleDeleted val="0"/>
    <c:view3D>
      <c:rotX val="20"/>
      <c:rotY val="200"/>
      <c:depthPercent val="69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3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53-4338-B63E-012F15C85F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'2.TCalc'!$A$1:$B$1</c:f>
              <c:numCache>
                <c:formatCode>0%</c:formatCode>
                <c:ptCount val="2"/>
                <c:pt idx="0">
                  <c:v>0.8</c:v>
                </c:pt>
                <c:pt idx="1">
                  <c:v>0.19999999999999996</c:v>
                </c:pt>
              </c:numCache>
            </c:numRef>
          </c:cat>
          <c:val>
            <c:numRef>
              <c:f>'2.TCalc'!$A$3:$B$3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53-4338-B63E-012F15C85FE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149681</xdr:colOff>
      <xdr:row>12</xdr:row>
      <xdr:rowOff>212617</xdr:rowOff>
    </xdr:from>
    <xdr:to>
      <xdr:col>9</xdr:col>
      <xdr:colOff>0</xdr:colOff>
      <xdr:row>29</xdr:row>
      <xdr:rowOff>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12</xdr:col>
      <xdr:colOff>593523</xdr:colOff>
      <xdr:row>0</xdr:row>
      <xdr:rowOff>286156</xdr:rowOff>
    </xdr:from>
    <xdr:to>
      <xdr:col>16</xdr:col>
      <xdr:colOff>593913</xdr:colOff>
      <xdr:row>5</xdr:row>
      <xdr:rowOff>201705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12</xdr:colOff>
      <xdr:row>6</xdr:row>
      <xdr:rowOff>179295</xdr:rowOff>
    </xdr:from>
    <xdr:to>
      <xdr:col>17</xdr:col>
      <xdr:colOff>0</xdr:colOff>
      <xdr:row>14</xdr:row>
      <xdr:rowOff>11206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48273</xdr:colOff>
      <xdr:row>1</xdr:row>
      <xdr:rowOff>16208</xdr:rowOff>
    </xdr:from>
    <xdr:to>
      <xdr:col>8</xdr:col>
      <xdr:colOff>1712949</xdr:colOff>
      <xdr:row>1</xdr:row>
      <xdr:rowOff>589430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9011298" y="321008"/>
          <a:ext cx="1664676" cy="573222"/>
          <a:chOff x="11781693" y="570036"/>
          <a:chExt cx="1544514" cy="681403"/>
        </a:xfrm>
        <a:solidFill>
          <a:srgbClr val="002060"/>
        </a:solidFill>
      </xdr:grpSpPr>
      <xdr:sp macro="" textlink="'2.TCalc'!E1">
        <xdr:nvSpPr>
          <xdr:cNvPr id="5" name="Retângulo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11781693" y="570036"/>
            <a:ext cx="761999" cy="681403"/>
          </a:xfrm>
          <a:prstGeom prst="rect">
            <a:avLst/>
          </a:prstGeom>
          <a:grpFill/>
          <a:ln w="31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0D8F245C-6A4B-447A-8251-A99C67CFBB02}" type="TxLink">
              <a:rPr lang="en-US" sz="3600" b="0" i="0" u="none" strike="noStrike">
                <a:solidFill>
                  <a:schemeClr val="bg1"/>
                </a:solidFill>
                <a:latin typeface="Calibri" pitchFamily="34" charset="0"/>
              </a:rPr>
              <a:pPr algn="ctr"/>
              <a:t>80</a:t>
            </a:fld>
            <a:endParaRPr lang="pt-BR" sz="3600" b="0">
              <a:solidFill>
                <a:schemeClr val="bg1"/>
              </a:solidFill>
              <a:latin typeface="Calibri" pitchFamily="34" charset="0"/>
            </a:endParaRPr>
          </a:p>
        </xdr:txBody>
      </xdr:sp>
      <xdr:sp macro="" textlink="'2.TCalc'!F1">
        <xdr:nvSpPr>
          <xdr:cNvPr id="17" name="Retângulo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12564208" y="570036"/>
            <a:ext cx="761999" cy="681403"/>
          </a:xfrm>
          <a:prstGeom prst="rect">
            <a:avLst/>
          </a:prstGeom>
          <a:grpFill/>
          <a:ln w="31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BB4B450A-EFC4-4C67-8078-81F3F3F5D6C7}" type="TxLink">
              <a:rPr lang="en-US" sz="3600" b="0" i="0" u="none" strike="noStrike">
                <a:solidFill>
                  <a:schemeClr val="bg1"/>
                </a:solidFill>
                <a:latin typeface="Calibri" pitchFamily="34" charset="0"/>
              </a:rPr>
              <a:pPr algn="ctr"/>
              <a:t>20</a:t>
            </a:fld>
            <a:endParaRPr lang="pt-BR" sz="3600" b="1">
              <a:solidFill>
                <a:schemeClr val="bg1"/>
              </a:solidFill>
              <a:latin typeface="Calibri" pitchFamily="34" charset="0"/>
            </a:endParaRPr>
          </a:p>
        </xdr:txBody>
      </xdr:sp>
    </xdr:grpSp>
    <xdr:clientData/>
  </xdr:twoCellAnchor>
  <xdr:twoCellAnchor editAs="oneCell">
    <xdr:from>
      <xdr:col>0</xdr:col>
      <xdr:colOff>81927</xdr:colOff>
      <xdr:row>1</xdr:row>
      <xdr:rowOff>139438</xdr:rowOff>
    </xdr:from>
    <xdr:to>
      <xdr:col>0</xdr:col>
      <xdr:colOff>1720493</xdr:colOff>
      <xdr:row>1</xdr:row>
      <xdr:rowOff>492371</xdr:rowOff>
    </xdr:to>
    <xdr:pic>
      <xdr:nvPicPr>
        <xdr:cNvPr id="15" name="Imagem 14" descr="GP4US - Project Management Digital Magazine">
          <a:extLst>
            <a:ext uri="{FF2B5EF4-FFF2-40B4-BE49-F238E27FC236}">
              <a16:creationId xmlns:a16="http://schemas.microsoft.com/office/drawing/2014/main" id="{B1BD7455-3B48-4BD6-954B-3B26C232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27" y="447169"/>
          <a:ext cx="1638566" cy="352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0.95231</cdr:x>
      <cdr:y>0.94586</cdr:y>
    </cdr:from>
    <cdr:to>
      <cdr:x>0.97688</cdr:x>
      <cdr:y>0.97627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87362" y="3324438"/>
          <a:ext cx="146707" cy="1068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600" b="0" i="0" u="none" strike="noStrike" baseline="0">
              <a:solidFill>
                <a:srgbClr val="FFFFFF"/>
              </a:solidFill>
              <a:latin typeface="Arial"/>
              <a:cs typeface="Arial"/>
            </a:rPr>
            <a:t>[42]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Relatorio_Financeiro_Anu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2\Documents\SIGE%20CLOUD\MARKETING\BLOG\2015\Planilha_Or&#231;amento_Compras_Nat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2\Documents\SIGE%20CLOUD\MARKETING\BLOG\2015\Planilha_Lucros_Perd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2\Documents\SIGE%20CLOUD\MARKETING\BLOG\2015\Planilha_Controle_Projet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Demonstrativo_Fluxo_de_Caixa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Controle_Pont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Custo_Funcionario_Simple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2\Documents\SIGE%20CLOUD\MARKETING\BLOG\2016\Planilha_Prospec&#231;&#227;o_Clien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Liquidez_Corren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2\Documents\SIGE%20CLOUD\MARKETING\BLOG\2016\Planilha_ativo_imobiliza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2\Documents\SIGE%20CLOUD\MARKETING\BLOG\2015\Planilha_Lista_de_Compr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Cadastro_Client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Consumo_Combustive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2\Documents\SIGE%20CLOUD\MARKETING\%23PASTAS%20ANTIGAS\BLOG\2016\Planilha_Orcamento_Servico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Compromissos_Semanai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LOG/Planilhas%20Postadas/BLOG/Planilhas%20Postadas/BLOG/Planilhas%20Postadas/BLOG/BLOG/Comparativo_Vend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Inserção de Dados"/>
      <sheetName val="Métricas-chave"/>
      <sheetName val="Relatório"/>
      <sheetName val="Cálculos"/>
    </sheetNames>
    <sheetDataSet>
      <sheetData sheetId="0" refreshError="1"/>
      <sheetData sheetId="1">
        <row r="3">
          <cell r="C3" t="str">
            <v>NOME DA MÉTRICA</v>
          </cell>
          <cell r="D3">
            <v>2012</v>
          </cell>
          <cell r="E3">
            <v>2013</v>
          </cell>
          <cell r="F3">
            <v>2014</v>
          </cell>
          <cell r="G3">
            <v>2015</v>
          </cell>
          <cell r="H3">
            <v>2016</v>
          </cell>
          <cell r="I3">
            <v>2017</v>
          </cell>
          <cell r="J3">
            <v>2018</v>
          </cell>
        </row>
        <row r="4">
          <cell r="C4" t="str">
            <v>RECEITAS</v>
          </cell>
        </row>
        <row r="5">
          <cell r="C5" t="str">
            <v>DESPESAS OPERACIONAIS</v>
          </cell>
        </row>
        <row r="6">
          <cell r="C6" t="str">
            <v>LUCRO OPERACIONAL</v>
          </cell>
        </row>
        <row r="7">
          <cell r="C7" t="str">
            <v>IMPOSTOS</v>
          </cell>
        </row>
        <row r="8">
          <cell r="C8" t="str">
            <v>LUCRO LÍQUIDO</v>
          </cell>
        </row>
        <row r="9">
          <cell r="C9" t="str">
            <v>MÉTRICA 1</v>
          </cell>
        </row>
        <row r="10">
          <cell r="C10" t="str">
            <v>MÉTRICA 2</v>
          </cell>
        </row>
        <row r="11">
          <cell r="C11" t="str">
            <v>MÉTRICA 3</v>
          </cell>
        </row>
        <row r="12">
          <cell r="C12" t="str">
            <v>MÉTRICA 4</v>
          </cell>
        </row>
        <row r="13">
          <cell r="C13" t="str">
            <v>MÉTRICA 5</v>
          </cell>
        </row>
        <row r="14">
          <cell r="C14" t="str">
            <v>MÉTRICA 6</v>
          </cell>
        </row>
        <row r="15">
          <cell r="C15" t="str">
            <v>MÉTRICA 7</v>
          </cell>
        </row>
        <row r="16">
          <cell r="C16" t="str">
            <v>MÉTRICA 8</v>
          </cell>
        </row>
        <row r="17">
          <cell r="C17" t="str">
            <v>MÉTRICA 9</v>
          </cell>
        </row>
      </sheetData>
      <sheetData sheetId="2" refreshError="1"/>
      <sheetData sheetId="3">
        <row r="1">
          <cell r="G1">
            <v>2018</v>
          </cell>
        </row>
      </sheetData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A"/>
      <sheetName val="INFO DA LISTA"/>
      <sheetName val="ENTRADA DAS COMPRAS"/>
      <sheetName val="ORÇAMENTO"/>
    </sheetNames>
    <sheetDataSet>
      <sheetData sheetId="0" refreshError="1"/>
      <sheetData sheetId="1">
        <row r="5">
          <cell r="B5" t="str">
            <v>Aline</v>
          </cell>
          <cell r="D5" t="str">
            <v>Meia de Natal</v>
          </cell>
        </row>
        <row r="6">
          <cell r="B6" t="str">
            <v>Tatiane</v>
          </cell>
          <cell r="D6" t="str">
            <v>Presentes para amigos</v>
          </cell>
        </row>
        <row r="7">
          <cell r="B7" t="str">
            <v>Emanuel</v>
          </cell>
          <cell r="D7" t="str">
            <v>Presente para o cônjuge</v>
          </cell>
        </row>
        <row r="8">
          <cell r="B8" t="str">
            <v>Andressa</v>
          </cell>
          <cell r="D8" t="str">
            <v>Presente para a família</v>
          </cell>
        </row>
        <row r="9">
          <cell r="B9" t="str">
            <v>Henrique</v>
          </cell>
          <cell r="D9" t="str">
            <v>Presenta para filhos</v>
          </cell>
        </row>
        <row r="10">
          <cell r="B10" t="str">
            <v>Géssica</v>
          </cell>
          <cell r="D10" t="str">
            <v>Amigo Secreto</v>
          </cell>
        </row>
        <row r="11">
          <cell r="B11" t="str">
            <v>Carol</v>
          </cell>
          <cell r="D11" t="str">
            <v>Outros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A"/>
      <sheetName val="Lucros e perdas"/>
    </sheetNames>
    <sheetDataSet>
      <sheetData sheetId="0"/>
      <sheetData sheetId="1">
        <row r="32">
          <cell r="N32">
            <v>104218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"/>
      <sheetName val="GUIA"/>
      <sheetName val="Tarefas dos Projetos"/>
      <sheetName val="Gráfico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Caixa"/>
      <sheetName val="Contas Pagas"/>
      <sheetName val="Fluxo de Caixa"/>
      <sheetName val="Relatório do Movimento de Caixa"/>
      <sheetName val="Relatório Despe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Água</v>
          </cell>
        </row>
        <row r="3">
          <cell r="B3" t="str">
            <v>Ajuda de Custo</v>
          </cell>
        </row>
        <row r="4">
          <cell r="B4" t="str">
            <v>Alimentação</v>
          </cell>
        </row>
        <row r="5">
          <cell r="B5" t="str">
            <v>Almoxarifado</v>
          </cell>
        </row>
        <row r="6">
          <cell r="B6" t="str">
            <v>Aluguel</v>
          </cell>
        </row>
        <row r="7">
          <cell r="B7" t="str">
            <v>Anúncios de Emprego</v>
          </cell>
        </row>
        <row r="8">
          <cell r="B8" t="str">
            <v>Bens de Pequeno Valor</v>
          </cell>
        </row>
        <row r="9">
          <cell r="B9" t="str">
            <v>Combustíveis, Lubrificantes/Estacionamento</v>
          </cell>
        </row>
        <row r="10">
          <cell r="B10" t="str">
            <v>Comissões s/ Venda</v>
          </cell>
        </row>
        <row r="11">
          <cell r="B11" t="str">
            <v>Compra de Maquinário</v>
          </cell>
        </row>
        <row r="12">
          <cell r="B12" t="str">
            <v>Computadores e mat. De Informática</v>
          </cell>
        </row>
        <row r="13">
          <cell r="B13" t="str">
            <v>Conselho de Classe</v>
          </cell>
        </row>
        <row r="14">
          <cell r="B14" t="str">
            <v>Consulta Crédito Cobrança</v>
          </cell>
        </row>
        <row r="15">
          <cell r="B15" t="str">
            <v>Contribuições e Mensalidades</v>
          </cell>
        </row>
        <row r="16">
          <cell r="B16" t="str">
            <v>Cópias e Materiais Reprográficos</v>
          </cell>
        </row>
        <row r="17">
          <cell r="B17" t="str">
            <v>Correios e Malotes</v>
          </cell>
        </row>
        <row r="18">
          <cell r="B18" t="str">
            <v>Cursos e Treinamentos</v>
          </cell>
        </row>
        <row r="19">
          <cell r="B19" t="str">
            <v>Custas Judiciais</v>
          </cell>
        </row>
        <row r="20">
          <cell r="B20" t="str">
            <v>Depreciações e Amortizações</v>
          </cell>
        </row>
        <row r="21">
          <cell r="B21" t="str">
            <v>Descontos Concedidos</v>
          </cell>
        </row>
        <row r="22">
          <cell r="B22" t="str">
            <v>Despesa com Brindes a Clientes</v>
          </cell>
        </row>
        <row r="23">
          <cell r="B23" t="str">
            <v>Despesa com desconto de duplicatas</v>
          </cell>
        </row>
        <row r="24">
          <cell r="B24" t="str">
            <v>Despesa com Juros</v>
          </cell>
        </row>
        <row r="25">
          <cell r="B25" t="str">
            <v>Despesa com Representantes</v>
          </cell>
        </row>
        <row r="26">
          <cell r="B26" t="str">
            <v>Despesas Bancárias</v>
          </cell>
        </row>
        <row r="27">
          <cell r="B27" t="str">
            <v>Despesas com anúncios</v>
          </cell>
        </row>
        <row r="28">
          <cell r="B28" t="str">
            <v xml:space="preserve">Despesas com avarias e ou defeitos </v>
          </cell>
        </row>
        <row r="29">
          <cell r="B29" t="str">
            <v>Despesas com confraternizações</v>
          </cell>
        </row>
        <row r="30">
          <cell r="B30" t="str">
            <v>Despesas Diversas</v>
          </cell>
        </row>
        <row r="31">
          <cell r="B31" t="str">
            <v>Despesas Trabalhistas</v>
          </cell>
        </row>
        <row r="32">
          <cell r="B32" t="str">
            <v>Donativos</v>
          </cell>
        </row>
        <row r="33">
          <cell r="B33" t="str">
            <v>Estacionamento</v>
          </cell>
        </row>
        <row r="34">
          <cell r="B34" t="str">
            <v>Embalagens</v>
          </cell>
        </row>
        <row r="35">
          <cell r="B35" t="str">
            <v>Energia Elétrica</v>
          </cell>
        </row>
        <row r="36">
          <cell r="B36" t="str">
            <v>Exames e Medicamentos</v>
          </cell>
        </row>
        <row r="37">
          <cell r="B37" t="str">
            <v>Frete sob/ compras</v>
          </cell>
        </row>
        <row r="38">
          <cell r="B38" t="str">
            <v>Fretes e Carretos</v>
          </cell>
        </row>
        <row r="39">
          <cell r="B39" t="str">
            <v>Honorários Advocatícios</v>
          </cell>
        </row>
        <row r="40">
          <cell r="B40" t="str">
            <v>Honorários Contábeis</v>
          </cell>
        </row>
        <row r="41">
          <cell r="B41" t="str">
            <v>Hora Extra</v>
          </cell>
        </row>
        <row r="42">
          <cell r="B42" t="str">
            <v>Indenizações</v>
          </cell>
        </row>
        <row r="43">
          <cell r="B43" t="str">
            <v>Internet</v>
          </cell>
        </row>
        <row r="44">
          <cell r="B44" t="str">
            <v>IPTU</v>
          </cell>
        </row>
        <row r="45">
          <cell r="B45" t="str">
            <v>Limpeza e Conservação</v>
          </cell>
        </row>
        <row r="46">
          <cell r="B46" t="str">
            <v>Locação de Máquinas e Equipamentos</v>
          </cell>
        </row>
        <row r="47">
          <cell r="B47" t="str">
            <v>Manutenção</v>
          </cell>
        </row>
        <row r="48">
          <cell r="B48" t="str">
            <v>Manutenção de Veículos</v>
          </cell>
        </row>
        <row r="49">
          <cell r="B49" t="str">
            <v>Manutenção Predial</v>
          </cell>
        </row>
        <row r="50">
          <cell r="B50" t="str">
            <v>Marketing e Propaganda</v>
          </cell>
        </row>
        <row r="51">
          <cell r="B51" t="str">
            <v>Matéria Prima</v>
          </cell>
        </row>
        <row r="52">
          <cell r="B52" t="str">
            <v>Multas Fiscais</v>
          </cell>
        </row>
        <row r="53">
          <cell r="B53" t="str">
            <v>Premios e Gratificações</v>
          </cell>
        </row>
        <row r="54">
          <cell r="B54" t="str">
            <v>Revistas e Publicações</v>
          </cell>
        </row>
        <row r="55">
          <cell r="B55" t="str">
            <v>Planos de Saúde e Odontológico</v>
          </cell>
        </row>
        <row r="56">
          <cell r="B56" t="str">
            <v>Segurança e Vigilância</v>
          </cell>
        </row>
        <row r="57">
          <cell r="B57" t="str">
            <v>Seguros</v>
          </cell>
        </row>
        <row r="58">
          <cell r="B58" t="str">
            <v>Serviço Processamento de Dados</v>
          </cell>
        </row>
        <row r="59">
          <cell r="B59" t="str">
            <v>Serviços Prestados por pessoa física</v>
          </cell>
        </row>
        <row r="60">
          <cell r="B60" t="str">
            <v>Serviços prestados por pessoa jurídica</v>
          </cell>
        </row>
        <row r="61">
          <cell r="B61" t="str">
            <v>SIMPLES</v>
          </cell>
        </row>
        <row r="62">
          <cell r="B62" t="str">
            <v>Suprimento Operacional</v>
          </cell>
        </row>
        <row r="63">
          <cell r="B63" t="str">
            <v>Telefone</v>
          </cell>
        </row>
        <row r="64">
          <cell r="B64" t="str">
            <v>Uniformes e EPI</v>
          </cell>
        </row>
        <row r="65">
          <cell r="B65" t="str">
            <v>Vale Transporte</v>
          </cell>
        </row>
        <row r="66">
          <cell r="B66" t="str">
            <v>Viagens e Estadias</v>
          </cell>
        </row>
        <row r="67">
          <cell r="B67" t="str">
            <v>Impostos e Taxas</v>
          </cell>
        </row>
        <row r="68">
          <cell r="B68" t="str">
            <v>FGTS</v>
          </cell>
        </row>
        <row r="69">
          <cell r="B69" t="str">
            <v>INSS</v>
          </cell>
        </row>
        <row r="70">
          <cell r="B70" t="str">
            <v>BNDES</v>
          </cell>
        </row>
        <row r="71">
          <cell r="B71" t="str">
            <v>Material de Expediente</v>
          </cell>
        </row>
        <row r="72">
          <cell r="B72" t="str">
            <v>IRRF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DADOS"/>
      <sheetName val="PONTO DO COLABORADOR"/>
    </sheetNames>
    <sheetDataSet>
      <sheetData sheetId="0" refreshError="1"/>
      <sheetData sheetId="1">
        <row r="5">
          <cell r="A5">
            <v>42736</v>
          </cell>
          <cell r="B5" t="str">
            <v>Domingo</v>
          </cell>
          <cell r="C5" t="str">
            <v>Confraternização Universal</v>
          </cell>
        </row>
        <row r="6">
          <cell r="B6" t="str">
            <v/>
          </cell>
          <cell r="C6" t="str">
            <v>Carnaval</v>
          </cell>
        </row>
        <row r="7">
          <cell r="A7">
            <v>42846</v>
          </cell>
          <cell r="B7" t="str">
            <v>Sexta</v>
          </cell>
          <cell r="C7" t="str">
            <v>Tiradentes</v>
          </cell>
        </row>
        <row r="8">
          <cell r="B8" t="str">
            <v/>
          </cell>
          <cell r="C8" t="str">
            <v>Paixão de Cristo</v>
          </cell>
        </row>
        <row r="9">
          <cell r="A9">
            <v>42856</v>
          </cell>
          <cell r="B9" t="str">
            <v>Segunda</v>
          </cell>
          <cell r="C9" t="str">
            <v>Dia do Trabalho</v>
          </cell>
        </row>
        <row r="10">
          <cell r="B10" t="str">
            <v/>
          </cell>
          <cell r="C10" t="str">
            <v>Corpus Christi</v>
          </cell>
        </row>
        <row r="11">
          <cell r="A11">
            <v>42985</v>
          </cell>
          <cell r="B11" t="str">
            <v>Quinta</v>
          </cell>
          <cell r="C11" t="str">
            <v>Independência do Brasil</v>
          </cell>
        </row>
        <row r="12">
          <cell r="A12">
            <v>43020</v>
          </cell>
          <cell r="B12" t="str">
            <v>Quinta</v>
          </cell>
          <cell r="C12" t="str">
            <v>Nossa Senhora Aparecida (Padroeira do Brasil)</v>
          </cell>
        </row>
        <row r="13">
          <cell r="A13">
            <v>43041</v>
          </cell>
          <cell r="B13" t="str">
            <v>Quinta</v>
          </cell>
          <cell r="C13" t="str">
            <v>Finados</v>
          </cell>
        </row>
        <row r="14">
          <cell r="A14">
            <v>43054</v>
          </cell>
          <cell r="B14" t="str">
            <v>Quarta</v>
          </cell>
          <cell r="C14" t="str">
            <v>Proclamação da República</v>
          </cell>
        </row>
        <row r="15">
          <cell r="A15">
            <v>43094</v>
          </cell>
          <cell r="B15" t="str">
            <v>Segunda</v>
          </cell>
          <cell r="C15" t="str">
            <v>Natal</v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</sheetData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Custo com Funcionário"/>
    </sheetNames>
    <sheetDataSet>
      <sheetData sheetId="0" refreshError="1"/>
      <sheetData sheetId="1">
        <row r="5">
          <cell r="B5">
            <v>1000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A"/>
      <sheetName val="PROSPECTS"/>
      <sheetName val="listas"/>
    </sheetNames>
    <sheetDataSet>
      <sheetData sheetId="0" refreshError="1"/>
      <sheetData sheetId="1" refreshError="1"/>
      <sheetData sheetId="2">
        <row r="2">
          <cell r="A2" t="str">
            <v>1. Aguardando</v>
          </cell>
        </row>
        <row r="3">
          <cell r="A3" t="str">
            <v>2. Sondagem</v>
          </cell>
        </row>
        <row r="4">
          <cell r="A4" t="str">
            <v>3. Apresentação</v>
          </cell>
        </row>
        <row r="5">
          <cell r="A5" t="str">
            <v>4. Negociação</v>
          </cell>
        </row>
        <row r="6">
          <cell r="A6" t="str">
            <v>5. Vencemos</v>
          </cell>
        </row>
        <row r="7">
          <cell r="A7" t="str">
            <v>6. Perdemos</v>
          </cell>
        </row>
        <row r="8">
          <cell r="A8" t="str">
            <v>7. Abortamos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LIQUIDEZ CORRENTE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A"/>
      <sheetName val="Cadastros"/>
      <sheetName val="Ativo Imobilizado"/>
    </sheetNames>
    <sheetDataSet>
      <sheetData sheetId="0" refreshError="1"/>
      <sheetData sheetId="1">
        <row r="2">
          <cell r="F2" t="str">
            <v>Compras</v>
          </cell>
        </row>
        <row r="3">
          <cell r="A3" t="str">
            <v>Computadores e Periféricos</v>
          </cell>
          <cell r="F3" t="str">
            <v>Contabilidade</v>
          </cell>
        </row>
        <row r="4">
          <cell r="A4" t="str">
            <v>Edifícios</v>
          </cell>
          <cell r="F4" t="str">
            <v>Financeiro</v>
          </cell>
        </row>
        <row r="5">
          <cell r="A5" t="str">
            <v>Instalações</v>
          </cell>
          <cell r="F5" t="str">
            <v>Fiscal</v>
          </cell>
        </row>
        <row r="6">
          <cell r="A6" t="str">
            <v>Máquinas e Equipamentos</v>
          </cell>
          <cell r="F6" t="str">
            <v>Geral</v>
          </cell>
        </row>
        <row r="7">
          <cell r="A7" t="str">
            <v>Móveis e Utensílios</v>
          </cell>
          <cell r="F7" t="str">
            <v>Jurídico</v>
          </cell>
        </row>
        <row r="8">
          <cell r="A8" t="str">
            <v>Veículos</v>
          </cell>
          <cell r="F8" t="str">
            <v>Logística</v>
          </cell>
        </row>
        <row r="9">
          <cell r="F9" t="str">
            <v>RH</v>
          </cell>
        </row>
        <row r="10">
          <cell r="F10" t="str">
            <v>T.I.</v>
          </cell>
        </row>
        <row r="11">
          <cell r="F11" t="str">
            <v>Vendas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A"/>
      <sheetName val="Lista de Compras"/>
    </sheetNames>
    <sheetDataSet>
      <sheetData sheetId="0" refreshError="1"/>
      <sheetData sheetId="1">
        <row r="4">
          <cell r="B4" t="str">
            <v>MATÉRIA-PRIMA</v>
          </cell>
          <cell r="C4" t="str">
            <v>MATERIAL DE USO E CONSUMO</v>
          </cell>
          <cell r="D4" t="str">
            <v>MANUTENÇÃO E CONSERTOS</v>
          </cell>
          <cell r="E4" t="str">
            <v>MATERIAL DE ESCRITÓRIO</v>
          </cell>
          <cell r="F4" t="str">
            <v>OUTROS</v>
          </cell>
        </row>
        <row r="9">
          <cell r="G9">
            <v>99.9</v>
          </cell>
        </row>
        <row r="10">
          <cell r="G10">
            <v>7.35</v>
          </cell>
        </row>
        <row r="11">
          <cell r="G11">
            <v>49.9</v>
          </cell>
        </row>
        <row r="12">
          <cell r="G12">
            <v>4.99</v>
          </cell>
        </row>
        <row r="13">
          <cell r="G13">
            <v>8.89</v>
          </cell>
        </row>
        <row r="14">
          <cell r="G14">
            <v>119.80000000000001</v>
          </cell>
        </row>
        <row r="15">
          <cell r="G15">
            <v>99.9</v>
          </cell>
        </row>
        <row r="16">
          <cell r="G16">
            <v>24.5</v>
          </cell>
        </row>
        <row r="17">
          <cell r="G17">
            <v>3</v>
          </cell>
        </row>
        <row r="18">
          <cell r="G18">
            <v>2.99</v>
          </cell>
        </row>
        <row r="19">
          <cell r="G19">
            <v>29.950000000000003</v>
          </cell>
        </row>
        <row r="20">
          <cell r="G20">
            <v>15</v>
          </cell>
        </row>
        <row r="21">
          <cell r="G21">
            <v>2.4900000000000002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CADASTRO DE CLIENTES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CONSUMO"/>
    </sheetNames>
    <sheetDataSet>
      <sheetData sheetId="0" refreshError="1"/>
      <sheetData sheetId="1">
        <row r="3">
          <cell r="G3">
            <v>380</v>
          </cell>
        </row>
        <row r="4">
          <cell r="C4">
            <v>2.8051239209133949</v>
          </cell>
          <cell r="D4">
            <v>11.437153996101365</v>
          </cell>
          <cell r="E4">
            <v>0.25006008173861299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tação de Serviço"/>
      <sheetName val="Clientes"/>
      <sheetName val="Planilha_Orcamento_Servicos"/>
      <sheetName val="Apresentação"/>
    </sheetNames>
    <sheetDataSet>
      <sheetData sheetId="0">
        <row r="10">
          <cell r="B10" t="str">
            <v>Trey Research</v>
          </cell>
        </row>
        <row r="23">
          <cell r="G23">
            <v>2050</v>
          </cell>
        </row>
        <row r="24">
          <cell r="G24">
            <v>400</v>
          </cell>
        </row>
      </sheetData>
      <sheetData sheetId="1">
        <row r="10">
          <cell r="B10" t="str">
            <v>Trey Research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Tarefas Semanais"/>
    </sheetNames>
    <sheetDataSet>
      <sheetData sheetId="0" refreshError="1"/>
      <sheetData sheetId="1">
        <row r="2">
          <cell r="C2" t="str">
            <v xml:space="preserve">HORÁRIO DE INÍCIO: </v>
          </cell>
          <cell r="D2">
            <v>0.25</v>
          </cell>
          <cell r="G2" t="str">
            <v>30 MIN</v>
          </cell>
        </row>
        <row r="3">
          <cell r="A3">
            <v>30</v>
          </cell>
          <cell r="C3" t="str">
            <v>Segunda</v>
          </cell>
        </row>
        <row r="4">
          <cell r="C4" t="str">
            <v>Ligar para Bruna</v>
          </cell>
        </row>
        <row r="14">
          <cell r="C14" t="str">
            <v>Visitar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Comparativo Vendedores"/>
      <sheetName val="Anexos Simples"/>
    </sheetNames>
    <sheetDataSet>
      <sheetData sheetId="0" refreshError="1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1.DPareto" displayName="_1.DPareto" ref="C4:L12" headerRowDxfId="13" dataDxfId="11" totalsRowDxfId="10" headerRowBorderDxfId="12">
  <tableColumns count="10">
    <tableColumn id="1" xr3:uid="{00000000-0010-0000-0000-000001000000}" name="CAUSA" totalsRowLabel="Total" dataDxfId="9"/>
    <tableColumn id="2" xr3:uid="{00000000-0010-0000-0000-000002000000}" name="QTD" dataDxfId="8">
      <calculatedColumnFormula>RANDBETWEEN(1,100000)</calculatedColumnFormula>
    </tableColumn>
    <tableColumn id="3" xr3:uid="{00000000-0010-0000-0000-000003000000}" name="CÁLCULO" dataDxfId="4">
      <calculatedColumnFormula>$D5+10^-12*ROWS($C$5:C5)</calculatedColumnFormula>
    </tableColumn>
    <tableColumn id="4" xr3:uid="{00000000-0010-0000-0000-000004000000}" name="CAUSA (CRESC)" dataDxfId="3">
      <calculatedColumnFormula>IF(ROWS($F$5:F5)&lt;=COUNTA(_1.DPareto[CAUSA]), INDEX(_1.DPareto[CAUSA],MATCH(LARGE(_1.DPareto[CÁLCULO],ROWS($F$5:F5)),_1.DPareto[CÁLCULO],0)),"")</calculatedColumnFormula>
    </tableColumn>
    <tableColumn id="5" xr3:uid="{00000000-0010-0000-0000-000005000000}" name="QTD (CRESC)" totalsRowFunction="sum" dataDxfId="2">
      <calculatedColumnFormula>VLOOKUP(_1.DPareto[[#This Row],[CAUSA (CRESC)]],_1.DPareto[],2,FALSE)</calculatedColumnFormula>
    </tableColumn>
    <tableColumn id="6" xr3:uid="{00000000-0010-0000-0000-000006000000}" name="% RELATIVO" dataDxfId="1">
      <calculatedColumnFormula>_1.DPareto[[#This Row],[QTD (CRESC)]]/SUM(_1.DPareto[QTD (CRESC)])</calculatedColumnFormula>
    </tableColumn>
    <tableColumn id="7" xr3:uid="{00000000-0010-0000-0000-000007000000}" name="%ACUMULADO" dataDxfId="0">
      <calculatedColumnFormula>SUM($H$4:H5)</calculatedColumnFormula>
    </tableColumn>
    <tableColumn id="8" xr3:uid="{00000000-0010-0000-0000-000008000000}" name="RESOLUÇÃO" dataDxfId="7">
      <calculatedColumnFormula>IF(_1.DPareto[[#This Row],[%ACUMULADO]]&lt;80%,_1.DPareto[[#This Row],[QTD (CRESC)]],"")</calculatedColumnFormula>
    </tableColumn>
    <tableColumn id="9" xr3:uid="{00000000-0010-0000-0000-000009000000}" name="NÃO RESOLUÇÃO" dataDxfId="6">
      <calculatedColumnFormula>IF(_1.DPareto[[#This Row],[RESOLUÇÃO]]="",_1.DPareto[[#This Row],[QTD (CRESC)]],"")</calculatedColumnFormula>
    </tableColumn>
    <tableColumn id="10" xr3:uid="{00000000-0010-0000-0000-00000A000000}" name="CUT-OFF" dataDxfId="5">
      <calculatedColumnFormula>'2.TCalc'!$A$1</calculatedColumnFormula>
    </tableColumn>
  </tableColumns>
  <tableStyleInfo name="Estilo para esta planilh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onthly College Budget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pageSetUpPr fitToPage="1"/>
  </sheetPr>
  <dimension ref="A1:P136"/>
  <sheetViews>
    <sheetView showGridLines="0" tabSelected="1" zoomScaleNormal="100" zoomScaleSheetLayoutView="85" workbookViewId="0">
      <selection activeCell="A6" sqref="A6"/>
    </sheetView>
  </sheetViews>
  <sheetFormatPr defaultRowHeight="16.5" x14ac:dyDescent="0.3"/>
  <cols>
    <col min="1" max="1" width="27.140625" style="46" customWidth="1"/>
    <col min="2" max="2" width="3.7109375" style="1" customWidth="1"/>
    <col min="3" max="3" width="26.42578125" style="2" customWidth="1"/>
    <col min="4" max="4" width="25.7109375" style="1" customWidth="1"/>
    <col min="5" max="5" width="26.7109375" style="1" hidden="1" customWidth="1"/>
    <col min="6" max="7" width="25.7109375" style="1" customWidth="1"/>
    <col min="8" max="8" width="26.7109375" style="1" hidden="1" customWidth="1"/>
    <col min="9" max="9" width="25.7109375" style="3" customWidth="1"/>
    <col min="10" max="12" width="26.7109375" style="1" hidden="1" customWidth="1"/>
    <col min="13" max="16384" width="9.140625" style="1"/>
  </cols>
  <sheetData>
    <row r="1" spans="1:16" ht="24" customHeight="1" x14ac:dyDescent="0.3">
      <c r="A1" s="47"/>
      <c r="C1" s="45" t="s">
        <v>18</v>
      </c>
      <c r="D1" s="19">
        <v>0.8</v>
      </c>
      <c r="E1" s="6"/>
      <c r="F1" s="6"/>
      <c r="G1" s="6"/>
      <c r="H1" s="6"/>
      <c r="I1" s="10"/>
      <c r="J1" s="6"/>
      <c r="K1" s="6"/>
      <c r="L1" s="6"/>
      <c r="M1" s="6"/>
      <c r="N1" s="6"/>
      <c r="O1" s="6"/>
      <c r="P1" s="6"/>
    </row>
    <row r="2" spans="1:16" ht="48" customHeight="1" x14ac:dyDescent="0.3">
      <c r="C2" s="27" t="s">
        <v>19</v>
      </c>
      <c r="D2" s="28"/>
      <c r="E2" s="28"/>
      <c r="F2" s="28"/>
      <c r="G2" s="29"/>
      <c r="H2" s="11"/>
      <c r="I2" s="30"/>
      <c r="J2" s="6"/>
      <c r="K2" s="6"/>
      <c r="L2" s="6"/>
      <c r="M2" s="6"/>
      <c r="N2" s="6"/>
      <c r="O2" s="6"/>
      <c r="P2" s="6"/>
    </row>
    <row r="3" spans="1:16" ht="13.5" customHeight="1" thickBot="1" x14ac:dyDescent="0.35">
      <c r="A3" s="47"/>
      <c r="C3" s="20"/>
      <c r="D3" s="20"/>
      <c r="E3" s="20"/>
      <c r="F3" s="20"/>
      <c r="G3" s="20"/>
      <c r="H3" s="11"/>
      <c r="I3" s="25"/>
      <c r="J3" s="26"/>
      <c r="K3" s="6"/>
      <c r="L3" s="6"/>
      <c r="M3" s="8"/>
      <c r="N3" s="6"/>
      <c r="O3" s="6"/>
      <c r="P3" s="6"/>
    </row>
    <row r="4" spans="1:16" s="4" customFormat="1" ht="20.25" customHeight="1" thickTop="1" x14ac:dyDescent="0.3">
      <c r="A4" s="48"/>
      <c r="C4" s="39" t="s">
        <v>1</v>
      </c>
      <c r="D4" s="40" t="s">
        <v>2</v>
      </c>
      <c r="E4" s="40" t="s">
        <v>3</v>
      </c>
      <c r="F4" s="41" t="s">
        <v>4</v>
      </c>
      <c r="G4" s="42" t="s">
        <v>5</v>
      </c>
      <c r="H4" s="43" t="s">
        <v>6</v>
      </c>
      <c r="I4" s="44" t="s">
        <v>7</v>
      </c>
      <c r="J4" s="12" t="s">
        <v>0</v>
      </c>
      <c r="K4" s="13" t="s">
        <v>8</v>
      </c>
      <c r="L4" s="12" t="s">
        <v>9</v>
      </c>
      <c r="M4" s="8"/>
      <c r="N4" s="8"/>
      <c r="O4" s="8"/>
      <c r="P4" s="8"/>
    </row>
    <row r="5" spans="1:16" s="2" customFormat="1" x14ac:dyDescent="0.3">
      <c r="A5" s="49"/>
      <c r="C5" s="21" t="s">
        <v>10</v>
      </c>
      <c r="D5" s="17">
        <v>80</v>
      </c>
      <c r="E5" s="16">
        <f>$D5+10^-12*ROWS($C$5:C5)</f>
        <v>80.000000000000995</v>
      </c>
      <c r="F5" s="31" t="str">
        <f>IF(ROWS($F$5:F5)&lt;=COUNTA(_1.DPareto[CAUSA]), INDEX(_1.DPareto[CAUSA],MATCH(LARGE(_1.DPareto[CÁLCULO],ROWS($F$5:F5)),_1.DPareto[CÁLCULO],0)),"")</f>
        <v>CAUSA 7</v>
      </c>
      <c r="G5" s="32">
        <f>VLOOKUP(_1.DPareto[[#This Row],[CAUSA (CRESC)]],_1.DPareto[],2,FALSE)</f>
        <v>150</v>
      </c>
      <c r="H5" s="33">
        <f>_1.DPareto[[#This Row],[QTD (CRESC)]]/SUM(_1.DPareto[QTD (CRESC)])</f>
        <v>0.24590163934426229</v>
      </c>
      <c r="I5" s="34">
        <f>SUM($H$4:H5)</f>
        <v>0.24590163934426229</v>
      </c>
      <c r="J5" s="14">
        <f>IF(_1.DPareto[[#This Row],[%ACUMULADO]]&lt;80%,_1.DPareto[[#This Row],[QTD (CRESC)]],"")</f>
        <v>150</v>
      </c>
      <c r="K5" s="14" t="str">
        <f>IF(_1.DPareto[[#This Row],[RESOLUÇÃO]]="",_1.DPareto[[#This Row],[QTD (CRESC)]],"")</f>
        <v/>
      </c>
      <c r="L5" s="15">
        <f>'2.TCalc'!$A$1</f>
        <v>0.8</v>
      </c>
      <c r="M5" s="7"/>
      <c r="N5" s="7"/>
      <c r="O5" s="7"/>
      <c r="P5" s="7"/>
    </row>
    <row r="6" spans="1:16" s="2" customFormat="1" x14ac:dyDescent="0.3">
      <c r="A6" s="49"/>
      <c r="C6" s="21" t="s">
        <v>11</v>
      </c>
      <c r="D6" s="17">
        <v>10</v>
      </c>
      <c r="E6" s="16">
        <f>$D6+10^-12*ROWS($C$5:C6)</f>
        <v>10.000000000002</v>
      </c>
      <c r="F6" s="31" t="str">
        <f>IF(ROWS($F$5:F6)&lt;=COUNTA(_1.DPareto[CAUSA]), INDEX(_1.DPareto[CAUSA],MATCH(LARGE(_1.DPareto[CÁLCULO],ROWS($F$5:F6)),_1.DPareto[CÁLCULO],0)),"")</f>
        <v>CAUSA 3</v>
      </c>
      <c r="G6" s="32">
        <f>VLOOKUP(_1.DPareto[[#This Row],[CAUSA (CRESC)]],_1.DPareto[],2,FALSE)</f>
        <v>110</v>
      </c>
      <c r="H6" s="33">
        <f>_1.DPareto[[#This Row],[QTD (CRESC)]]/SUM(_1.DPareto[QTD (CRESC)])</f>
        <v>0.18032786885245902</v>
      </c>
      <c r="I6" s="34">
        <f>SUM($H$4:H6)</f>
        <v>0.42622950819672134</v>
      </c>
      <c r="J6" s="14">
        <f>IF(_1.DPareto[[#This Row],[%ACUMULADO]]&lt;80%,_1.DPareto[[#This Row],[QTD (CRESC)]],"")</f>
        <v>110</v>
      </c>
      <c r="K6" s="14" t="str">
        <f>IF(_1.DPareto[[#This Row],[RESOLUÇÃO]]="",_1.DPareto[[#This Row],[QTD (CRESC)]],"")</f>
        <v/>
      </c>
      <c r="L6" s="15">
        <f>'2.TCalc'!$A$1</f>
        <v>0.8</v>
      </c>
      <c r="M6" s="7"/>
      <c r="N6" s="7"/>
      <c r="O6" s="7"/>
      <c r="P6" s="7"/>
    </row>
    <row r="7" spans="1:16" s="2" customFormat="1" x14ac:dyDescent="0.3">
      <c r="A7" s="49"/>
      <c r="C7" s="21" t="s">
        <v>12</v>
      </c>
      <c r="D7" s="17">
        <v>110</v>
      </c>
      <c r="E7" s="16">
        <f>$D7+10^-12*ROWS($C$5:C7)</f>
        <v>110.000000000003</v>
      </c>
      <c r="F7" s="31" t="str">
        <f>IF(ROWS($F$5:F7)&lt;=COUNTA(_1.DPareto[CAUSA]), INDEX(_1.DPareto[CAUSA],MATCH(LARGE(_1.DPareto[CÁLCULO],ROWS($F$5:F7)),_1.DPareto[CÁLCULO],0)),"")</f>
        <v>CAUSA 5</v>
      </c>
      <c r="G7" s="32">
        <f>VLOOKUP(_1.DPareto[[#This Row],[CAUSA (CRESC)]],_1.DPareto[],2,FALSE)</f>
        <v>90</v>
      </c>
      <c r="H7" s="33">
        <f>_1.DPareto[[#This Row],[QTD (CRESC)]]/SUM(_1.DPareto[QTD (CRESC)])</f>
        <v>0.14754098360655737</v>
      </c>
      <c r="I7" s="34">
        <f>SUM($H$4:H7)</f>
        <v>0.57377049180327866</v>
      </c>
      <c r="J7" s="14">
        <f>IF(_1.DPareto[[#This Row],[%ACUMULADO]]&lt;80%,_1.DPareto[[#This Row],[QTD (CRESC)]],"")</f>
        <v>90</v>
      </c>
      <c r="K7" s="14" t="str">
        <f>IF(_1.DPareto[[#This Row],[RESOLUÇÃO]]="",_1.DPareto[[#This Row],[QTD (CRESC)]],"")</f>
        <v/>
      </c>
      <c r="L7" s="15">
        <f>'2.TCalc'!$A$1</f>
        <v>0.8</v>
      </c>
      <c r="M7" s="7"/>
      <c r="N7" s="7"/>
      <c r="O7" s="7"/>
      <c r="P7" s="7"/>
    </row>
    <row r="8" spans="1:16" s="2" customFormat="1" x14ac:dyDescent="0.3">
      <c r="A8" s="49"/>
      <c r="C8" s="21" t="s">
        <v>13</v>
      </c>
      <c r="D8" s="17">
        <v>70</v>
      </c>
      <c r="E8" s="16">
        <f>$D8+10^-12*ROWS($C$5:C8)</f>
        <v>70.000000000003993</v>
      </c>
      <c r="F8" s="31" t="str">
        <f>IF(ROWS($F$5:F8)&lt;=COUNTA(_1.DPareto[CAUSA]), INDEX(_1.DPareto[CAUSA],MATCH(LARGE(_1.DPareto[CÁLCULO],ROWS($F$5:F8)),_1.DPareto[CÁLCULO],0)),"")</f>
        <v>CAUSA 1</v>
      </c>
      <c r="G8" s="32">
        <f>VLOOKUP(_1.DPareto[[#This Row],[CAUSA (CRESC)]],_1.DPareto[],2,FALSE)</f>
        <v>80</v>
      </c>
      <c r="H8" s="33">
        <f>_1.DPareto[[#This Row],[QTD (CRESC)]]/SUM(_1.DPareto[QTD (CRESC)])</f>
        <v>0.13114754098360656</v>
      </c>
      <c r="I8" s="34">
        <f>SUM($H$4:H8)</f>
        <v>0.70491803278688525</v>
      </c>
      <c r="J8" s="14">
        <f>IF(_1.DPareto[[#This Row],[%ACUMULADO]]&lt;80%,_1.DPareto[[#This Row],[QTD (CRESC)]],"")</f>
        <v>80</v>
      </c>
      <c r="K8" s="14" t="str">
        <f>IF(_1.DPareto[[#This Row],[RESOLUÇÃO]]="",_1.DPareto[[#This Row],[QTD (CRESC)]],"")</f>
        <v/>
      </c>
      <c r="L8" s="15">
        <f>'2.TCalc'!$A$1</f>
        <v>0.8</v>
      </c>
      <c r="M8" s="7"/>
      <c r="N8" s="7"/>
      <c r="O8" s="7"/>
      <c r="P8" s="7"/>
    </row>
    <row r="9" spans="1:16" s="2" customFormat="1" x14ac:dyDescent="0.3">
      <c r="A9" s="49"/>
      <c r="C9" s="21" t="s">
        <v>14</v>
      </c>
      <c r="D9" s="17">
        <v>90</v>
      </c>
      <c r="E9" s="16">
        <f>$D9+10^-12*ROWS($C$5:C9)</f>
        <v>90.000000000005002</v>
      </c>
      <c r="F9" s="31" t="str">
        <f>IF(ROWS($F$5:F9)&lt;=COUNTA(_1.DPareto[CAUSA]), INDEX(_1.DPareto[CAUSA],MATCH(LARGE(_1.DPareto[CÁLCULO],ROWS($F$5:F9)),_1.DPareto[CÁLCULO],0)),"")</f>
        <v>CAUSA 8</v>
      </c>
      <c r="G9" s="32">
        <f>VLOOKUP(_1.DPareto[[#This Row],[CAUSA (CRESC)]],_1.DPareto[],2,FALSE)</f>
        <v>70</v>
      </c>
      <c r="H9" s="33">
        <f>_1.DPareto[[#This Row],[QTD (CRESC)]]/SUM(_1.DPareto[QTD (CRESC)])</f>
        <v>0.11475409836065574</v>
      </c>
      <c r="I9" s="34">
        <f>SUM($H$4:H9)</f>
        <v>0.81967213114754101</v>
      </c>
      <c r="J9" s="14" t="str">
        <f>IF(_1.DPareto[[#This Row],[%ACUMULADO]]&lt;80%,_1.DPareto[[#This Row],[QTD (CRESC)]],"")</f>
        <v/>
      </c>
      <c r="K9" s="14">
        <f>IF(_1.DPareto[[#This Row],[RESOLUÇÃO]]="",_1.DPareto[[#This Row],[QTD (CRESC)]],"")</f>
        <v>70</v>
      </c>
      <c r="L9" s="15">
        <f>'2.TCalc'!$A$1</f>
        <v>0.8</v>
      </c>
      <c r="M9" s="7"/>
      <c r="N9" s="7"/>
      <c r="O9" s="7"/>
      <c r="P9" s="7"/>
    </row>
    <row r="10" spans="1:16" s="2" customFormat="1" x14ac:dyDescent="0.3">
      <c r="A10" s="49"/>
      <c r="C10" s="21" t="s">
        <v>15</v>
      </c>
      <c r="D10" s="17">
        <v>30</v>
      </c>
      <c r="E10" s="16">
        <f>$D10+10^-12*ROWS($C$5:C10)</f>
        <v>30.000000000006001</v>
      </c>
      <c r="F10" s="31" t="str">
        <f>IF(ROWS($F$5:F10)&lt;=COUNTA(_1.DPareto[CAUSA]), INDEX(_1.DPareto[CAUSA],MATCH(LARGE(_1.DPareto[CÁLCULO],ROWS($F$5:F10)),_1.DPareto[CÁLCULO],0)),"")</f>
        <v>CAUSA 4</v>
      </c>
      <c r="G10" s="32">
        <f>VLOOKUP(_1.DPareto[[#This Row],[CAUSA (CRESC)]],_1.DPareto[],2,FALSE)</f>
        <v>70</v>
      </c>
      <c r="H10" s="33">
        <f>_1.DPareto[[#This Row],[QTD (CRESC)]]/SUM(_1.DPareto[QTD (CRESC)])</f>
        <v>0.11475409836065574</v>
      </c>
      <c r="I10" s="34">
        <f>SUM($H$4:H10)</f>
        <v>0.93442622950819676</v>
      </c>
      <c r="J10" s="14" t="str">
        <f>IF(_1.DPareto[[#This Row],[%ACUMULADO]]&lt;80%,_1.DPareto[[#This Row],[QTD (CRESC)]],"")</f>
        <v/>
      </c>
      <c r="K10" s="14">
        <f>IF(_1.DPareto[[#This Row],[RESOLUÇÃO]]="",_1.DPareto[[#This Row],[QTD (CRESC)]],"")</f>
        <v>70</v>
      </c>
      <c r="L10" s="15">
        <f>'2.TCalc'!$A$1</f>
        <v>0.8</v>
      </c>
      <c r="M10" s="7"/>
      <c r="N10" s="7"/>
      <c r="O10" s="7"/>
      <c r="P10" s="7"/>
    </row>
    <row r="11" spans="1:16" s="2" customFormat="1" x14ac:dyDescent="0.3">
      <c r="A11" s="49"/>
      <c r="C11" s="21" t="s">
        <v>16</v>
      </c>
      <c r="D11" s="17">
        <v>150</v>
      </c>
      <c r="E11" s="16">
        <f>$D11+10^-12*ROWS($C$5:C11)</f>
        <v>150.00000000000699</v>
      </c>
      <c r="F11" s="31" t="str">
        <f>IF(ROWS($F$5:F11)&lt;=COUNTA(_1.DPareto[CAUSA]), INDEX(_1.DPareto[CAUSA],MATCH(LARGE(_1.DPareto[CÁLCULO],ROWS($F$5:F11)),_1.DPareto[CÁLCULO],0)),"")</f>
        <v>CAUSA 6</v>
      </c>
      <c r="G11" s="32">
        <f>VLOOKUP(_1.DPareto[[#This Row],[CAUSA (CRESC)]],_1.DPareto[],2,FALSE)</f>
        <v>30</v>
      </c>
      <c r="H11" s="33">
        <f>_1.DPareto[[#This Row],[QTD (CRESC)]]/SUM(_1.DPareto[QTD (CRESC)])</f>
        <v>4.9180327868852458E-2</v>
      </c>
      <c r="I11" s="34">
        <f>SUM($H$4:H11)</f>
        <v>0.98360655737704916</v>
      </c>
      <c r="J11" s="14" t="str">
        <f>IF(_1.DPareto[[#This Row],[%ACUMULADO]]&lt;80%,_1.DPareto[[#This Row],[QTD (CRESC)]],"")</f>
        <v/>
      </c>
      <c r="K11" s="14">
        <f>IF(_1.DPareto[[#This Row],[RESOLUÇÃO]]="",_1.DPareto[[#This Row],[QTD (CRESC)]],"")</f>
        <v>30</v>
      </c>
      <c r="L11" s="15">
        <f>'2.TCalc'!$A$1</f>
        <v>0.8</v>
      </c>
      <c r="M11" s="7"/>
      <c r="N11" s="7"/>
      <c r="O11" s="7"/>
      <c r="P11" s="7"/>
    </row>
    <row r="12" spans="1:16" s="2" customFormat="1" x14ac:dyDescent="0.3">
      <c r="A12" s="49"/>
      <c r="C12" s="22" t="s">
        <v>17</v>
      </c>
      <c r="D12" s="23">
        <v>70</v>
      </c>
      <c r="E12" s="24">
        <f>$D12+10^-12*ROWS($C$5:C12)</f>
        <v>70.000000000008001</v>
      </c>
      <c r="F12" s="35" t="str">
        <f>IF(ROWS($F$5:F12)&lt;=COUNTA(_1.DPareto[CAUSA]), INDEX(_1.DPareto[CAUSA],MATCH(LARGE(_1.DPareto[CÁLCULO],ROWS($F$5:F12)),_1.DPareto[CÁLCULO],0)),"")</f>
        <v>CAUSA 2</v>
      </c>
      <c r="G12" s="36">
        <f>VLOOKUP(_1.DPareto[[#This Row],[CAUSA (CRESC)]],_1.DPareto[],2,FALSE)</f>
        <v>10</v>
      </c>
      <c r="H12" s="37">
        <f>_1.DPareto[[#This Row],[QTD (CRESC)]]/SUM(_1.DPareto[QTD (CRESC)])</f>
        <v>1.6393442622950821E-2</v>
      </c>
      <c r="I12" s="38">
        <f>SUM($H$4:H12)</f>
        <v>1</v>
      </c>
      <c r="J12" s="14" t="str">
        <f>IF(_1.DPareto[[#This Row],[%ACUMULADO]]&lt;80%,_1.DPareto[[#This Row],[QTD (CRESC)]],"")</f>
        <v/>
      </c>
      <c r="K12" s="14">
        <f>IF(_1.DPareto[[#This Row],[RESOLUÇÃO]]="",_1.DPareto[[#This Row],[QTD (CRESC)]],"")</f>
        <v>10</v>
      </c>
      <c r="L12" s="15">
        <f>'2.TCalc'!$A$1</f>
        <v>0.8</v>
      </c>
      <c r="M12" s="7"/>
      <c r="N12" s="7"/>
      <c r="O12" s="7"/>
      <c r="P12" s="7"/>
    </row>
    <row r="13" spans="1:16" x14ac:dyDescent="0.3">
      <c r="A13" s="47"/>
      <c r="C13" s="7"/>
      <c r="D13" s="6"/>
      <c r="E13" s="6"/>
      <c r="F13" s="6"/>
      <c r="G13" s="6"/>
      <c r="H13" s="6"/>
      <c r="I13" s="9"/>
      <c r="J13" s="6"/>
      <c r="K13" s="6"/>
      <c r="L13" s="6"/>
      <c r="M13" s="6"/>
      <c r="N13" s="6"/>
      <c r="O13" s="6"/>
      <c r="P13" s="6"/>
    </row>
    <row r="14" spans="1:16" x14ac:dyDescent="0.3">
      <c r="A14" s="47"/>
      <c r="C14" s="7"/>
      <c r="D14" s="6"/>
      <c r="E14" s="6"/>
      <c r="F14" s="6"/>
      <c r="G14" s="6"/>
      <c r="H14" s="6"/>
      <c r="I14" s="9"/>
      <c r="J14" s="6"/>
      <c r="K14" s="6"/>
      <c r="L14" s="6"/>
      <c r="M14" s="6"/>
      <c r="N14" s="6"/>
      <c r="O14" s="6"/>
      <c r="P14" s="6"/>
    </row>
    <row r="15" spans="1:16" x14ac:dyDescent="0.3">
      <c r="A15" s="47"/>
      <c r="C15" s="7"/>
      <c r="D15" s="6"/>
      <c r="E15" s="6"/>
      <c r="F15" s="6"/>
      <c r="G15" s="6"/>
      <c r="H15" s="6"/>
      <c r="I15" s="9"/>
      <c r="J15" s="6"/>
      <c r="K15" s="6"/>
      <c r="L15" s="6"/>
      <c r="M15" s="6"/>
      <c r="N15" s="6"/>
      <c r="O15" s="6"/>
      <c r="P15" s="6"/>
    </row>
    <row r="16" spans="1:16" x14ac:dyDescent="0.3">
      <c r="A16" s="47"/>
      <c r="C16" s="7"/>
      <c r="D16" s="6"/>
      <c r="E16" s="6"/>
      <c r="F16" s="6"/>
      <c r="G16" s="6"/>
      <c r="H16" s="6"/>
      <c r="I16" s="9"/>
      <c r="J16" s="6"/>
      <c r="K16" s="6"/>
      <c r="L16" s="6"/>
      <c r="M16" s="6"/>
      <c r="N16" s="6"/>
      <c r="O16" s="6"/>
      <c r="P16" s="6"/>
    </row>
    <row r="17" spans="1:16" x14ac:dyDescent="0.3">
      <c r="A17" s="47"/>
      <c r="C17" s="7"/>
      <c r="D17" s="6"/>
      <c r="E17" s="6"/>
      <c r="F17" s="6"/>
      <c r="G17" s="6"/>
      <c r="H17" s="6"/>
      <c r="I17" s="9"/>
      <c r="J17" s="6"/>
      <c r="K17" s="6"/>
      <c r="L17" s="6"/>
      <c r="M17" s="6"/>
      <c r="N17" s="6"/>
      <c r="O17" s="6"/>
      <c r="P17" s="6"/>
    </row>
    <row r="18" spans="1:16" x14ac:dyDescent="0.3">
      <c r="A18" s="47"/>
      <c r="C18" s="7"/>
      <c r="D18" s="6"/>
      <c r="E18" s="6"/>
      <c r="F18" s="6"/>
      <c r="G18" s="6"/>
      <c r="H18" s="6"/>
      <c r="I18" s="9"/>
      <c r="J18" s="6"/>
      <c r="K18" s="6"/>
      <c r="L18" s="6"/>
      <c r="M18" s="6"/>
      <c r="N18" s="6"/>
      <c r="O18" s="6"/>
      <c r="P18" s="6"/>
    </row>
    <row r="19" spans="1:16" x14ac:dyDescent="0.3">
      <c r="A19" s="47"/>
      <c r="C19" s="7"/>
      <c r="D19" s="6"/>
      <c r="E19" s="6"/>
      <c r="F19" s="6"/>
      <c r="G19" s="6"/>
      <c r="H19" s="6"/>
      <c r="I19" s="9"/>
      <c r="J19" s="6"/>
      <c r="K19" s="6"/>
      <c r="L19" s="6"/>
      <c r="M19" s="6"/>
      <c r="N19" s="6"/>
      <c r="O19"/>
      <c r="P19" s="6"/>
    </row>
    <row r="20" spans="1:16" x14ac:dyDescent="0.3">
      <c r="A20" s="47"/>
      <c r="C20" s="7"/>
      <c r="D20" s="6"/>
      <c r="E20" s="6"/>
      <c r="F20" s="6"/>
      <c r="G20" s="6"/>
      <c r="H20" s="6"/>
      <c r="I20" s="9"/>
      <c r="J20" s="6"/>
      <c r="K20" s="6"/>
      <c r="L20" s="6"/>
      <c r="M20" s="6"/>
      <c r="N20" s="6"/>
      <c r="O20" s="6"/>
      <c r="P20" s="6"/>
    </row>
    <row r="21" spans="1:16" x14ac:dyDescent="0.3">
      <c r="A21" s="47"/>
      <c r="C21" s="7"/>
      <c r="D21" s="6"/>
      <c r="E21" s="6"/>
      <c r="F21" s="6"/>
      <c r="G21" s="6"/>
      <c r="H21" s="6"/>
      <c r="I21" s="9"/>
      <c r="J21" s="6"/>
      <c r="K21" s="6"/>
      <c r="L21" s="6"/>
      <c r="M21" s="6"/>
      <c r="N21" s="6"/>
      <c r="O21" s="6"/>
      <c r="P21" s="6"/>
    </row>
    <row r="22" spans="1:16" x14ac:dyDescent="0.3">
      <c r="A22" s="47"/>
      <c r="C22" s="7"/>
      <c r="D22" s="6"/>
      <c r="E22" s="6"/>
      <c r="F22" s="6"/>
      <c r="G22" s="6"/>
      <c r="H22" s="6"/>
      <c r="I22" s="9"/>
      <c r="J22" s="6"/>
      <c r="K22" s="6"/>
      <c r="L22" s="6"/>
      <c r="M22" s="6"/>
      <c r="N22" s="6"/>
      <c r="O22" s="6"/>
      <c r="P22" s="6"/>
    </row>
    <row r="23" spans="1:16" x14ac:dyDescent="0.3">
      <c r="A23" s="47"/>
      <c r="C23" s="7"/>
      <c r="D23" s="6"/>
      <c r="E23" s="6"/>
      <c r="F23" s="6"/>
      <c r="G23" s="6"/>
      <c r="H23" s="6"/>
      <c r="I23" s="9"/>
      <c r="J23" s="6"/>
      <c r="K23" s="6"/>
      <c r="L23" s="6"/>
      <c r="M23" s="6"/>
      <c r="N23" s="6"/>
      <c r="O23" s="6"/>
      <c r="P23" s="6"/>
    </row>
    <row r="24" spans="1:16" x14ac:dyDescent="0.3">
      <c r="A24" s="47"/>
      <c r="C24" s="7"/>
      <c r="D24" s="6"/>
      <c r="E24" s="6"/>
      <c r="F24" s="6"/>
      <c r="G24" s="6"/>
      <c r="H24" s="6"/>
      <c r="I24" s="9"/>
      <c r="J24" s="6"/>
      <c r="K24" s="6"/>
      <c r="L24" s="6"/>
      <c r="M24" s="6"/>
      <c r="N24" s="6"/>
      <c r="O24" s="6"/>
      <c r="P24" s="6"/>
    </row>
    <row r="25" spans="1:16" x14ac:dyDescent="0.3">
      <c r="A25" s="47"/>
      <c r="C25" s="7"/>
      <c r="D25" s="6"/>
      <c r="E25" s="6"/>
      <c r="F25" s="6"/>
      <c r="G25" s="6"/>
      <c r="H25" s="6"/>
      <c r="I25" s="9"/>
      <c r="J25" s="6"/>
      <c r="K25" s="6"/>
      <c r="L25" s="6"/>
      <c r="M25" s="6"/>
      <c r="N25" s="6"/>
      <c r="O25" s="6"/>
      <c r="P25" s="6"/>
    </row>
    <row r="26" spans="1:16" x14ac:dyDescent="0.3">
      <c r="A26" s="47"/>
      <c r="C26" s="7"/>
      <c r="D26" s="6"/>
      <c r="E26" s="6"/>
      <c r="F26" s="6"/>
      <c r="G26" s="6"/>
      <c r="H26" s="6"/>
      <c r="I26" s="9"/>
      <c r="J26" s="6"/>
      <c r="K26" s="6"/>
      <c r="L26" s="6"/>
      <c r="M26" s="6"/>
      <c r="N26" s="6"/>
      <c r="O26" s="6"/>
      <c r="P26" s="6"/>
    </row>
    <row r="27" spans="1:16" x14ac:dyDescent="0.3">
      <c r="A27" s="47"/>
      <c r="C27" s="7"/>
      <c r="D27" s="6"/>
      <c r="E27" s="6"/>
      <c r="F27" s="6"/>
      <c r="G27" s="6"/>
      <c r="H27" s="6"/>
      <c r="I27" s="9"/>
      <c r="J27" s="6"/>
      <c r="K27" s="6"/>
      <c r="L27" s="6"/>
      <c r="M27" s="6"/>
      <c r="N27" s="6"/>
      <c r="O27" s="6"/>
      <c r="P27" s="6"/>
    </row>
    <row r="28" spans="1:16" x14ac:dyDescent="0.3">
      <c r="A28" s="47"/>
      <c r="C28" s="7"/>
      <c r="D28" s="6"/>
      <c r="E28" s="6"/>
      <c r="F28" s="6"/>
      <c r="G28" s="6"/>
      <c r="H28" s="6"/>
      <c r="I28" s="9"/>
      <c r="J28" s="6"/>
      <c r="K28" s="6"/>
      <c r="L28" s="6"/>
      <c r="M28" s="6"/>
      <c r="N28" s="6"/>
      <c r="O28" s="6"/>
      <c r="P28" s="6"/>
    </row>
    <row r="29" spans="1:16" x14ac:dyDescent="0.3">
      <c r="A29" s="47"/>
      <c r="C29" s="7"/>
      <c r="D29" s="6"/>
      <c r="E29" s="6"/>
      <c r="F29" s="6"/>
      <c r="G29" s="6"/>
      <c r="H29" s="6"/>
      <c r="I29" s="9"/>
      <c r="J29" s="6"/>
      <c r="K29" s="6"/>
      <c r="L29" s="6"/>
      <c r="M29" s="6"/>
      <c r="N29" s="6"/>
      <c r="O29" s="6"/>
      <c r="P29" s="6"/>
    </row>
    <row r="30" spans="1:16" x14ac:dyDescent="0.3">
      <c r="C30" s="7"/>
      <c r="D30" s="6"/>
      <c r="E30" s="6"/>
      <c r="F30" s="6"/>
      <c r="G30" s="6"/>
      <c r="H30" s="6"/>
      <c r="I30" s="9"/>
      <c r="J30" s="6"/>
      <c r="K30" s="6"/>
      <c r="L30" s="6"/>
      <c r="M30" s="6"/>
      <c r="N30" s="6"/>
      <c r="O30" s="6"/>
      <c r="P30" s="6"/>
    </row>
    <row r="31" spans="1:16" x14ac:dyDescent="0.3">
      <c r="C31" s="7"/>
      <c r="D31" s="6"/>
      <c r="E31" s="6"/>
      <c r="F31" s="6"/>
      <c r="G31" s="6"/>
      <c r="H31" s="6"/>
      <c r="I31" s="9"/>
      <c r="J31" s="6"/>
      <c r="K31" s="6"/>
      <c r="L31" s="6"/>
      <c r="M31" s="18"/>
      <c r="N31" s="6"/>
      <c r="O31" s="6"/>
      <c r="P31" s="6"/>
    </row>
    <row r="32" spans="1:16" x14ac:dyDescent="0.3">
      <c r="C32" s="7"/>
      <c r="D32" s="6"/>
      <c r="E32" s="6"/>
      <c r="F32" s="6"/>
      <c r="G32" s="6"/>
      <c r="H32" s="6"/>
      <c r="I32" s="9"/>
      <c r="J32" s="6"/>
      <c r="K32" s="6"/>
      <c r="L32" s="6"/>
      <c r="M32" s="6"/>
      <c r="N32" s="6"/>
      <c r="O32" s="6"/>
      <c r="P32" s="6"/>
    </row>
    <row r="33" spans="3:16" x14ac:dyDescent="0.3">
      <c r="C33" s="7"/>
      <c r="D33" s="6"/>
      <c r="E33" s="6"/>
      <c r="F33" s="6"/>
      <c r="G33" s="6"/>
      <c r="H33" s="6"/>
      <c r="I33" s="9"/>
      <c r="J33" s="6"/>
      <c r="K33" s="6"/>
      <c r="L33" s="6"/>
      <c r="M33" s="6"/>
      <c r="N33" s="6"/>
      <c r="O33" s="6"/>
      <c r="P33" s="6"/>
    </row>
    <row r="34" spans="3:16" x14ac:dyDescent="0.3">
      <c r="C34" s="7"/>
      <c r="D34" s="6"/>
      <c r="E34" s="6"/>
      <c r="F34" s="6"/>
      <c r="G34" s="6"/>
      <c r="H34" s="6"/>
      <c r="I34" s="9"/>
      <c r="J34" s="6"/>
      <c r="K34" s="6"/>
      <c r="L34" s="6"/>
      <c r="M34" s="6"/>
      <c r="N34" s="6"/>
      <c r="O34" s="6"/>
      <c r="P34" s="6"/>
    </row>
    <row r="35" spans="3:16" x14ac:dyDescent="0.3">
      <c r="C35" s="7"/>
      <c r="D35" s="6"/>
      <c r="E35" s="6"/>
      <c r="F35" s="6"/>
      <c r="G35" s="6"/>
      <c r="H35" s="6"/>
      <c r="I35" s="9"/>
      <c r="J35" s="6"/>
      <c r="K35" s="6"/>
      <c r="L35" s="6"/>
      <c r="M35" s="6"/>
      <c r="N35" s="6"/>
      <c r="O35" s="6"/>
      <c r="P35" s="6"/>
    </row>
    <row r="36" spans="3:16" x14ac:dyDescent="0.3">
      <c r="C36" s="7"/>
      <c r="D36" s="6"/>
      <c r="E36" s="6"/>
      <c r="F36" s="6"/>
      <c r="G36" s="6"/>
      <c r="H36" s="6"/>
      <c r="I36" s="9"/>
      <c r="J36" s="6"/>
      <c r="K36" s="6"/>
      <c r="L36" s="6"/>
      <c r="M36" s="6"/>
      <c r="N36" s="6"/>
      <c r="O36" s="6"/>
      <c r="P36" s="6"/>
    </row>
    <row r="37" spans="3:16" x14ac:dyDescent="0.3">
      <c r="C37" s="7"/>
      <c r="D37" s="6"/>
      <c r="E37" s="6"/>
      <c r="F37" s="6"/>
      <c r="G37" s="6"/>
      <c r="H37" s="6"/>
      <c r="I37" s="9"/>
      <c r="J37" s="6"/>
      <c r="K37" s="6"/>
      <c r="L37" s="6"/>
      <c r="M37" s="6"/>
      <c r="N37" s="6"/>
      <c r="O37" s="6"/>
      <c r="P37" s="6"/>
    </row>
    <row r="38" spans="3:16" x14ac:dyDescent="0.3">
      <c r="C38" s="7"/>
      <c r="D38" s="6"/>
      <c r="E38" s="6"/>
      <c r="F38" s="6"/>
      <c r="G38" s="6"/>
      <c r="H38" s="6"/>
      <c r="I38" s="9"/>
      <c r="J38" s="6"/>
      <c r="K38" s="6"/>
      <c r="L38" s="6"/>
      <c r="M38" s="6"/>
      <c r="N38" s="6"/>
      <c r="O38" s="6"/>
      <c r="P38" s="6"/>
    </row>
    <row r="39" spans="3:16" x14ac:dyDescent="0.3">
      <c r="C39" s="7"/>
      <c r="D39" s="6"/>
      <c r="E39" s="6"/>
      <c r="F39" s="6"/>
      <c r="G39" s="6"/>
      <c r="H39" s="6"/>
      <c r="I39" s="9"/>
      <c r="J39" s="6"/>
      <c r="K39" s="6"/>
      <c r="L39" s="6"/>
      <c r="M39" s="6"/>
      <c r="N39" s="6"/>
      <c r="O39" s="6"/>
      <c r="P39" s="6"/>
    </row>
    <row r="40" spans="3:16" x14ac:dyDescent="0.3">
      <c r="C40" s="7"/>
      <c r="D40" s="6"/>
      <c r="E40" s="6"/>
      <c r="F40" s="6"/>
      <c r="G40" s="6"/>
      <c r="H40" s="6"/>
      <c r="I40" s="9"/>
      <c r="J40" s="6"/>
      <c r="K40" s="6"/>
      <c r="L40" s="6"/>
      <c r="M40" s="6"/>
      <c r="N40" s="6"/>
      <c r="O40" s="6"/>
      <c r="P40" s="6"/>
    </row>
    <row r="41" spans="3:16" x14ac:dyDescent="0.3">
      <c r="C41" s="7"/>
      <c r="D41" s="6"/>
      <c r="E41" s="6"/>
      <c r="F41" s="6"/>
      <c r="G41" s="6"/>
      <c r="H41" s="6"/>
      <c r="I41" s="9"/>
      <c r="J41" s="6"/>
      <c r="K41" s="6"/>
      <c r="L41" s="6"/>
      <c r="M41" s="6"/>
      <c r="N41" s="6"/>
      <c r="O41" s="6"/>
      <c r="P41" s="6"/>
    </row>
    <row r="42" spans="3:16" x14ac:dyDescent="0.3">
      <c r="C42" s="7"/>
      <c r="D42" s="6"/>
      <c r="E42" s="6"/>
      <c r="F42" s="6"/>
      <c r="G42" s="6"/>
      <c r="H42" s="6"/>
      <c r="I42" s="9"/>
      <c r="J42" s="6"/>
      <c r="K42" s="6"/>
      <c r="L42" s="6"/>
      <c r="M42" s="6"/>
      <c r="N42" s="6"/>
      <c r="O42" s="6"/>
      <c r="P42" s="6"/>
    </row>
    <row r="43" spans="3:16" x14ac:dyDescent="0.3">
      <c r="C43" s="7"/>
      <c r="D43" s="6"/>
      <c r="E43" s="6"/>
      <c r="F43" s="6"/>
      <c r="G43" s="6"/>
      <c r="H43" s="6"/>
      <c r="I43" s="9"/>
      <c r="J43" s="6"/>
      <c r="K43" s="6"/>
      <c r="L43" s="6"/>
      <c r="M43" s="6"/>
      <c r="N43" s="6"/>
      <c r="O43" s="6"/>
      <c r="P43" s="6"/>
    </row>
    <row r="44" spans="3:16" x14ac:dyDescent="0.3">
      <c r="C44" s="7"/>
      <c r="D44" s="6"/>
      <c r="E44" s="6"/>
      <c r="F44" s="6"/>
      <c r="G44" s="6"/>
      <c r="H44" s="6"/>
      <c r="I44" s="9"/>
      <c r="J44" s="6"/>
      <c r="K44" s="6"/>
      <c r="L44" s="6"/>
      <c r="M44" s="6"/>
      <c r="N44" s="6"/>
      <c r="O44" s="6"/>
      <c r="P44" s="6"/>
    </row>
    <row r="45" spans="3:16" x14ac:dyDescent="0.3">
      <c r="C45" s="7"/>
      <c r="D45" s="6"/>
      <c r="E45" s="6"/>
      <c r="F45" s="6"/>
      <c r="G45" s="6"/>
      <c r="H45" s="6"/>
      <c r="I45" s="9"/>
      <c r="J45" s="6"/>
      <c r="K45" s="6"/>
      <c r="L45" s="6"/>
      <c r="M45" s="6"/>
      <c r="N45" s="6"/>
      <c r="O45" s="6"/>
      <c r="P45" s="6"/>
    </row>
    <row r="46" spans="3:16" x14ac:dyDescent="0.3">
      <c r="C46" s="7"/>
      <c r="D46" s="6"/>
      <c r="E46" s="6"/>
      <c r="F46" s="6"/>
      <c r="G46" s="6"/>
      <c r="H46" s="6"/>
      <c r="I46" s="9"/>
      <c r="J46" s="6"/>
      <c r="K46" s="6"/>
      <c r="L46" s="6"/>
      <c r="M46" s="6"/>
      <c r="N46" s="6"/>
      <c r="O46" s="6"/>
      <c r="P46" s="6"/>
    </row>
    <row r="47" spans="3:16" x14ac:dyDescent="0.3">
      <c r="C47" s="7"/>
      <c r="D47" s="6"/>
      <c r="E47" s="6"/>
      <c r="F47" s="6"/>
      <c r="G47" s="6"/>
      <c r="H47" s="6"/>
      <c r="I47" s="9"/>
      <c r="J47" s="6"/>
      <c r="K47" s="6"/>
      <c r="L47" s="6"/>
      <c r="M47" s="6"/>
      <c r="N47" s="6"/>
      <c r="O47" s="6"/>
      <c r="P47" s="6"/>
    </row>
    <row r="48" spans="3:16" x14ac:dyDescent="0.3">
      <c r="C48" s="7"/>
      <c r="D48" s="6"/>
      <c r="E48" s="6"/>
      <c r="F48" s="6"/>
      <c r="G48" s="6"/>
      <c r="H48" s="6"/>
      <c r="I48" s="9"/>
      <c r="J48" s="6"/>
      <c r="K48" s="6"/>
      <c r="L48" s="6"/>
      <c r="M48" s="6"/>
      <c r="N48" s="6"/>
      <c r="O48" s="6"/>
      <c r="P48" s="6"/>
    </row>
    <row r="49" spans="3:16" x14ac:dyDescent="0.3">
      <c r="C49" s="7"/>
      <c r="D49" s="6"/>
      <c r="E49" s="6"/>
      <c r="F49" s="6"/>
      <c r="G49" s="6"/>
      <c r="H49" s="6"/>
      <c r="I49" s="9"/>
      <c r="J49" s="6"/>
      <c r="K49" s="6"/>
      <c r="L49" s="6"/>
      <c r="M49" s="6"/>
      <c r="N49" s="6"/>
      <c r="O49" s="6"/>
      <c r="P49" s="6"/>
    </row>
    <row r="50" spans="3:16" x14ac:dyDescent="0.3">
      <c r="C50" s="7"/>
      <c r="D50" s="6"/>
      <c r="E50" s="6"/>
      <c r="F50" s="6"/>
      <c r="G50" s="6"/>
      <c r="H50" s="6"/>
      <c r="I50" s="9"/>
      <c r="J50" s="6"/>
      <c r="K50" s="6"/>
      <c r="L50" s="6"/>
      <c r="M50" s="6"/>
      <c r="N50" s="6"/>
      <c r="O50" s="6"/>
      <c r="P50" s="6"/>
    </row>
    <row r="51" spans="3:16" x14ac:dyDescent="0.3">
      <c r="C51" s="7"/>
      <c r="D51" s="6"/>
      <c r="E51" s="6"/>
      <c r="F51" s="6"/>
      <c r="G51" s="6"/>
      <c r="H51" s="6"/>
      <c r="I51" s="9"/>
      <c r="J51" s="6"/>
      <c r="K51" s="6"/>
      <c r="L51" s="6"/>
      <c r="M51" s="6"/>
      <c r="N51" s="6"/>
      <c r="O51" s="6"/>
      <c r="P51" s="6"/>
    </row>
    <row r="52" spans="3:16" x14ac:dyDescent="0.3">
      <c r="C52" s="7"/>
      <c r="D52" s="6"/>
      <c r="E52" s="6"/>
      <c r="F52" s="6"/>
      <c r="G52" s="6"/>
      <c r="H52" s="6"/>
      <c r="I52" s="9"/>
      <c r="J52" s="6"/>
      <c r="K52" s="6"/>
      <c r="L52" s="6"/>
      <c r="M52" s="6"/>
      <c r="N52" s="6"/>
      <c r="O52" s="6"/>
      <c r="P52" s="6"/>
    </row>
    <row r="53" spans="3:16" x14ac:dyDescent="0.3">
      <c r="C53" s="7"/>
      <c r="D53" s="6"/>
      <c r="E53" s="6"/>
      <c r="F53" s="6"/>
      <c r="G53" s="6"/>
      <c r="H53" s="6"/>
      <c r="I53" s="9"/>
      <c r="J53" s="6"/>
      <c r="K53" s="6"/>
      <c r="L53" s="6"/>
      <c r="M53" s="6"/>
      <c r="N53" s="6"/>
      <c r="O53" s="6"/>
      <c r="P53" s="6"/>
    </row>
    <row r="54" spans="3:16" x14ac:dyDescent="0.3">
      <c r="C54" s="7"/>
      <c r="D54" s="6"/>
      <c r="E54" s="6"/>
      <c r="F54" s="6"/>
      <c r="G54" s="6"/>
      <c r="H54" s="6"/>
      <c r="I54" s="9"/>
      <c r="J54" s="6"/>
      <c r="K54" s="6"/>
      <c r="L54" s="6"/>
      <c r="M54" s="6"/>
      <c r="N54" s="6"/>
      <c r="O54" s="6"/>
      <c r="P54" s="6"/>
    </row>
    <row r="55" spans="3:16" x14ac:dyDescent="0.3">
      <c r="C55" s="7"/>
      <c r="D55" s="6"/>
      <c r="E55" s="6"/>
      <c r="F55" s="6"/>
      <c r="G55" s="6"/>
      <c r="H55" s="6"/>
      <c r="I55" s="9"/>
      <c r="J55" s="6"/>
      <c r="K55" s="6"/>
      <c r="L55" s="6"/>
      <c r="M55" s="6"/>
      <c r="N55" s="6"/>
      <c r="O55" s="6"/>
      <c r="P55" s="6"/>
    </row>
    <row r="56" spans="3:16" x14ac:dyDescent="0.3">
      <c r="C56" s="7"/>
      <c r="D56" s="6"/>
      <c r="E56" s="6"/>
      <c r="F56" s="6"/>
      <c r="G56" s="6"/>
      <c r="H56" s="6"/>
      <c r="I56" s="9"/>
      <c r="J56" s="6"/>
      <c r="K56" s="6"/>
      <c r="L56" s="6"/>
      <c r="M56" s="6"/>
      <c r="N56" s="6"/>
      <c r="O56" s="6"/>
      <c r="P56" s="6"/>
    </row>
    <row r="57" spans="3:16" x14ac:dyDescent="0.3">
      <c r="C57" s="7"/>
      <c r="D57" s="6"/>
      <c r="E57" s="6"/>
      <c r="F57" s="6"/>
      <c r="G57" s="6"/>
      <c r="H57" s="6"/>
      <c r="I57" s="9"/>
      <c r="J57" s="6"/>
      <c r="K57" s="6"/>
      <c r="L57" s="6"/>
      <c r="M57" s="6"/>
      <c r="N57" s="6"/>
      <c r="O57" s="6"/>
      <c r="P57" s="6"/>
    </row>
    <row r="58" spans="3:16" x14ac:dyDescent="0.3">
      <c r="C58" s="7"/>
      <c r="D58" s="6"/>
      <c r="E58" s="6"/>
      <c r="F58" s="6"/>
      <c r="G58" s="6"/>
      <c r="H58" s="6"/>
      <c r="I58" s="9"/>
      <c r="J58" s="6"/>
      <c r="K58" s="6"/>
      <c r="L58" s="6"/>
      <c r="M58" s="6"/>
      <c r="N58" s="6"/>
      <c r="O58" s="6"/>
      <c r="P58" s="6"/>
    </row>
    <row r="59" spans="3:16" x14ac:dyDescent="0.3">
      <c r="C59" s="7"/>
      <c r="D59" s="6"/>
      <c r="E59" s="6"/>
      <c r="F59" s="6"/>
      <c r="G59" s="6"/>
      <c r="H59" s="6"/>
      <c r="I59" s="9"/>
      <c r="J59" s="6"/>
      <c r="K59" s="6"/>
      <c r="L59" s="6"/>
      <c r="M59" s="6"/>
      <c r="N59" s="6"/>
      <c r="O59" s="6"/>
      <c r="P59" s="6"/>
    </row>
    <row r="60" spans="3:16" x14ac:dyDescent="0.3">
      <c r="C60" s="7"/>
      <c r="D60" s="6"/>
      <c r="E60" s="6"/>
      <c r="F60" s="6"/>
      <c r="G60" s="6"/>
      <c r="H60" s="6"/>
      <c r="I60" s="9"/>
      <c r="J60" s="6"/>
      <c r="K60" s="6"/>
      <c r="L60" s="6"/>
      <c r="M60" s="6"/>
      <c r="N60" s="6"/>
      <c r="O60" s="6"/>
      <c r="P60" s="6"/>
    </row>
    <row r="61" spans="3:16" x14ac:dyDescent="0.3">
      <c r="C61" s="7"/>
      <c r="D61" s="6"/>
      <c r="E61" s="6"/>
      <c r="F61" s="6"/>
      <c r="G61" s="6"/>
      <c r="H61" s="6"/>
      <c r="I61" s="9"/>
      <c r="J61" s="6"/>
      <c r="K61" s="6"/>
      <c r="L61" s="6"/>
      <c r="M61" s="6"/>
      <c r="N61" s="6"/>
      <c r="O61" s="6"/>
      <c r="P61" s="6"/>
    </row>
    <row r="62" spans="3:16" x14ac:dyDescent="0.3">
      <c r="C62" s="7"/>
      <c r="D62" s="6"/>
      <c r="E62" s="6"/>
      <c r="F62" s="6"/>
      <c r="G62" s="6"/>
      <c r="H62" s="6"/>
      <c r="I62" s="9"/>
      <c r="J62" s="6"/>
      <c r="K62" s="6"/>
      <c r="L62" s="6"/>
      <c r="M62" s="6"/>
      <c r="N62" s="6"/>
      <c r="O62" s="6"/>
      <c r="P62" s="6"/>
    </row>
    <row r="63" spans="3:16" x14ac:dyDescent="0.3">
      <c r="C63" s="7"/>
      <c r="D63" s="6"/>
      <c r="E63" s="6"/>
      <c r="F63" s="6"/>
      <c r="G63" s="6"/>
      <c r="H63" s="6"/>
      <c r="I63" s="9"/>
      <c r="J63" s="6"/>
      <c r="K63" s="6"/>
      <c r="L63" s="6"/>
      <c r="M63" s="6"/>
      <c r="N63" s="6"/>
      <c r="O63" s="6"/>
      <c r="P63" s="6"/>
    </row>
    <row r="64" spans="3:16" x14ac:dyDescent="0.3">
      <c r="C64" s="7"/>
      <c r="D64" s="6"/>
      <c r="E64" s="6"/>
      <c r="F64" s="6"/>
      <c r="G64" s="6"/>
      <c r="H64" s="6"/>
      <c r="I64" s="9"/>
      <c r="J64" s="6"/>
      <c r="K64" s="6"/>
      <c r="L64" s="6"/>
      <c r="M64" s="6"/>
      <c r="N64" s="6"/>
      <c r="O64" s="6"/>
      <c r="P64" s="6"/>
    </row>
    <row r="65" spans="3:16" x14ac:dyDescent="0.3">
      <c r="C65" s="7"/>
      <c r="D65" s="6"/>
      <c r="E65" s="6"/>
      <c r="F65" s="6"/>
      <c r="G65" s="6"/>
      <c r="H65" s="6"/>
      <c r="I65" s="9"/>
      <c r="J65" s="6"/>
      <c r="K65" s="6"/>
      <c r="L65" s="6"/>
      <c r="M65" s="6"/>
      <c r="N65" s="6"/>
      <c r="O65" s="6"/>
      <c r="P65" s="6"/>
    </row>
    <row r="66" spans="3:16" x14ac:dyDescent="0.3">
      <c r="C66" s="7"/>
      <c r="D66" s="6"/>
      <c r="E66" s="6"/>
      <c r="F66" s="6"/>
      <c r="G66" s="6"/>
      <c r="H66" s="6"/>
      <c r="I66" s="9"/>
      <c r="J66" s="6"/>
      <c r="K66" s="6"/>
      <c r="L66" s="6"/>
      <c r="M66" s="6"/>
      <c r="N66" s="6"/>
      <c r="O66" s="6"/>
      <c r="P66" s="6"/>
    </row>
    <row r="67" spans="3:16" x14ac:dyDescent="0.3">
      <c r="C67" s="7"/>
      <c r="D67" s="6"/>
      <c r="E67" s="6"/>
      <c r="F67" s="6"/>
      <c r="G67" s="6"/>
      <c r="H67" s="6"/>
      <c r="I67" s="9"/>
      <c r="J67" s="6"/>
      <c r="K67" s="6"/>
      <c r="L67" s="6"/>
      <c r="M67" s="6"/>
      <c r="N67" s="6"/>
      <c r="O67" s="6"/>
      <c r="P67" s="6"/>
    </row>
    <row r="68" spans="3:16" x14ac:dyDescent="0.3">
      <c r="C68" s="7"/>
      <c r="D68" s="6"/>
      <c r="E68" s="6"/>
      <c r="F68" s="6"/>
      <c r="G68" s="6"/>
      <c r="H68" s="6"/>
      <c r="I68" s="9"/>
      <c r="J68" s="6"/>
      <c r="K68" s="6"/>
      <c r="L68" s="6"/>
      <c r="M68" s="6"/>
      <c r="N68" s="6"/>
      <c r="O68" s="6"/>
      <c r="P68" s="6"/>
    </row>
    <row r="69" spans="3:16" x14ac:dyDescent="0.3">
      <c r="C69" s="7"/>
      <c r="D69" s="6"/>
      <c r="E69" s="6"/>
      <c r="F69" s="6"/>
      <c r="G69" s="6"/>
      <c r="H69" s="6"/>
      <c r="I69" s="9"/>
      <c r="J69" s="6"/>
      <c r="K69" s="6"/>
      <c r="L69" s="6"/>
      <c r="M69" s="6"/>
      <c r="N69" s="6"/>
      <c r="O69" s="6"/>
      <c r="P69" s="6"/>
    </row>
    <row r="70" spans="3:16" x14ac:dyDescent="0.3">
      <c r="C70" s="7"/>
      <c r="D70" s="6"/>
      <c r="E70" s="6"/>
      <c r="F70" s="6"/>
      <c r="G70" s="6"/>
      <c r="H70" s="6"/>
      <c r="I70" s="9"/>
      <c r="J70" s="6"/>
      <c r="K70" s="6"/>
      <c r="L70" s="6"/>
      <c r="M70" s="6"/>
      <c r="N70" s="6"/>
      <c r="O70" s="6"/>
      <c r="P70" s="6"/>
    </row>
    <row r="71" spans="3:16" x14ac:dyDescent="0.3">
      <c r="C71" s="7"/>
      <c r="D71" s="6"/>
      <c r="E71" s="6"/>
      <c r="F71" s="6"/>
      <c r="G71" s="6"/>
      <c r="H71" s="6"/>
      <c r="I71" s="9"/>
      <c r="J71" s="6"/>
      <c r="K71" s="6"/>
      <c r="L71" s="6"/>
      <c r="M71" s="6"/>
      <c r="N71" s="6"/>
      <c r="O71" s="6"/>
      <c r="P71" s="6"/>
    </row>
    <row r="72" spans="3:16" x14ac:dyDescent="0.3">
      <c r="C72" s="7"/>
      <c r="D72" s="6"/>
      <c r="E72" s="6"/>
      <c r="F72" s="6"/>
      <c r="G72" s="6"/>
      <c r="H72" s="6"/>
      <c r="I72" s="9"/>
      <c r="J72" s="6"/>
      <c r="K72" s="6"/>
      <c r="L72" s="6"/>
      <c r="M72" s="6"/>
      <c r="N72" s="6"/>
      <c r="O72" s="6"/>
      <c r="P72" s="6"/>
    </row>
    <row r="73" spans="3:16" x14ac:dyDescent="0.3">
      <c r="C73" s="7"/>
      <c r="D73" s="6"/>
      <c r="E73" s="6"/>
      <c r="F73" s="6"/>
      <c r="G73" s="6"/>
      <c r="H73" s="6"/>
      <c r="I73" s="9"/>
      <c r="J73" s="6"/>
      <c r="K73" s="6"/>
      <c r="L73" s="6"/>
      <c r="M73" s="6"/>
      <c r="N73" s="6"/>
      <c r="O73" s="6"/>
      <c r="P73" s="6"/>
    </row>
    <row r="74" spans="3:16" x14ac:dyDescent="0.3">
      <c r="C74" s="7"/>
      <c r="D74" s="6"/>
      <c r="E74" s="6"/>
      <c r="F74" s="6"/>
      <c r="G74" s="6"/>
      <c r="H74" s="6"/>
      <c r="I74" s="9"/>
      <c r="J74" s="6"/>
      <c r="K74" s="6"/>
      <c r="L74" s="6"/>
      <c r="M74" s="6"/>
      <c r="N74" s="6"/>
      <c r="O74" s="6"/>
      <c r="P74" s="6"/>
    </row>
    <row r="75" spans="3:16" x14ac:dyDescent="0.3">
      <c r="C75" s="7"/>
      <c r="D75" s="6"/>
      <c r="E75" s="6"/>
      <c r="F75" s="6"/>
      <c r="G75" s="6"/>
      <c r="H75" s="6"/>
      <c r="I75" s="9"/>
      <c r="J75" s="6"/>
      <c r="K75" s="6"/>
      <c r="L75" s="6"/>
      <c r="M75" s="6"/>
      <c r="N75" s="6"/>
      <c r="O75" s="6"/>
      <c r="P75" s="6"/>
    </row>
    <row r="76" spans="3:16" x14ac:dyDescent="0.3">
      <c r="C76" s="7"/>
      <c r="D76" s="6"/>
      <c r="E76" s="6"/>
      <c r="F76" s="6"/>
      <c r="G76" s="6"/>
      <c r="H76" s="6"/>
      <c r="I76" s="9"/>
      <c r="J76" s="6"/>
      <c r="K76" s="6"/>
      <c r="L76" s="6"/>
      <c r="M76" s="6"/>
      <c r="N76" s="6"/>
      <c r="O76" s="6"/>
      <c r="P76" s="6"/>
    </row>
    <row r="77" spans="3:16" x14ac:dyDescent="0.3">
      <c r="C77" s="7"/>
      <c r="D77" s="6"/>
      <c r="E77" s="6"/>
      <c r="F77" s="6"/>
      <c r="G77" s="6"/>
      <c r="H77" s="6"/>
      <c r="I77" s="9"/>
      <c r="J77" s="6"/>
      <c r="K77" s="6"/>
      <c r="L77" s="6"/>
      <c r="M77" s="6"/>
      <c r="N77" s="6"/>
      <c r="O77" s="6"/>
      <c r="P77" s="6"/>
    </row>
    <row r="78" spans="3:16" x14ac:dyDescent="0.3">
      <c r="C78" s="7"/>
      <c r="D78" s="6"/>
      <c r="E78" s="6"/>
      <c r="F78" s="6"/>
      <c r="G78" s="6"/>
      <c r="H78" s="6"/>
      <c r="I78" s="9"/>
      <c r="J78" s="6"/>
      <c r="K78" s="6"/>
      <c r="L78" s="6"/>
      <c r="M78" s="6"/>
      <c r="N78" s="6"/>
      <c r="O78" s="6"/>
      <c r="P78" s="6"/>
    </row>
    <row r="79" spans="3:16" x14ac:dyDescent="0.3">
      <c r="C79" s="7"/>
      <c r="D79" s="6"/>
      <c r="E79" s="6"/>
      <c r="F79" s="6"/>
      <c r="G79" s="6"/>
      <c r="H79" s="6"/>
      <c r="I79" s="9"/>
      <c r="J79" s="6"/>
      <c r="K79" s="6"/>
      <c r="L79" s="6"/>
      <c r="M79" s="6"/>
      <c r="N79" s="6"/>
      <c r="O79" s="6"/>
      <c r="P79" s="6"/>
    </row>
    <row r="80" spans="3:16" x14ac:dyDescent="0.3">
      <c r="C80" s="7"/>
      <c r="D80" s="6"/>
      <c r="E80" s="6"/>
      <c r="F80" s="6"/>
      <c r="G80" s="6"/>
      <c r="H80" s="6"/>
      <c r="I80" s="9"/>
      <c r="J80" s="6"/>
      <c r="K80" s="6"/>
      <c r="L80" s="6"/>
      <c r="M80" s="6"/>
      <c r="N80" s="6"/>
      <c r="O80" s="6"/>
      <c r="P80" s="6"/>
    </row>
    <row r="81" spans="3:16" x14ac:dyDescent="0.3">
      <c r="C81" s="7"/>
      <c r="D81" s="6"/>
      <c r="E81" s="6"/>
      <c r="F81" s="6"/>
      <c r="G81" s="6"/>
      <c r="H81" s="6"/>
      <c r="I81" s="9"/>
      <c r="J81" s="6"/>
      <c r="K81" s="6"/>
      <c r="L81" s="6"/>
      <c r="M81" s="6"/>
      <c r="N81" s="6"/>
      <c r="O81" s="6"/>
      <c r="P81" s="6"/>
    </row>
    <row r="82" spans="3:16" x14ac:dyDescent="0.3">
      <c r="C82" s="7"/>
      <c r="D82" s="6"/>
      <c r="E82" s="6"/>
      <c r="F82" s="6"/>
      <c r="G82" s="6"/>
      <c r="H82" s="6"/>
      <c r="I82" s="9"/>
      <c r="J82" s="6"/>
      <c r="K82" s="6"/>
      <c r="L82" s="6"/>
      <c r="M82" s="6"/>
      <c r="N82" s="6"/>
      <c r="O82" s="6"/>
      <c r="P82" s="6"/>
    </row>
    <row r="83" spans="3:16" x14ac:dyDescent="0.3">
      <c r="C83" s="7"/>
      <c r="D83" s="6"/>
      <c r="E83" s="6"/>
      <c r="F83" s="6"/>
      <c r="G83" s="6"/>
      <c r="H83" s="6"/>
      <c r="I83" s="9"/>
      <c r="J83" s="6"/>
      <c r="K83" s="6"/>
      <c r="L83" s="6"/>
      <c r="M83" s="6"/>
      <c r="N83" s="6"/>
      <c r="O83" s="6"/>
      <c r="P83" s="6"/>
    </row>
    <row r="84" spans="3:16" x14ac:dyDescent="0.3">
      <c r="C84" s="7"/>
      <c r="D84" s="6"/>
      <c r="E84" s="6"/>
      <c r="F84" s="6"/>
      <c r="G84" s="6"/>
      <c r="H84" s="6"/>
      <c r="I84" s="9"/>
      <c r="J84" s="6"/>
      <c r="K84" s="6"/>
      <c r="L84" s="6"/>
      <c r="M84" s="6"/>
      <c r="N84" s="6"/>
      <c r="O84" s="6"/>
      <c r="P84" s="6"/>
    </row>
    <row r="85" spans="3:16" x14ac:dyDescent="0.3">
      <c r="C85" s="7"/>
      <c r="D85" s="6"/>
      <c r="E85" s="6"/>
      <c r="F85" s="6"/>
      <c r="G85" s="6"/>
      <c r="H85" s="6"/>
      <c r="I85" s="9"/>
      <c r="J85" s="6"/>
      <c r="K85" s="6"/>
      <c r="L85" s="6"/>
      <c r="M85" s="6"/>
      <c r="N85" s="6"/>
      <c r="O85" s="6"/>
      <c r="P85" s="6"/>
    </row>
    <row r="86" spans="3:16" x14ac:dyDescent="0.3">
      <c r="C86" s="7"/>
      <c r="D86" s="6"/>
      <c r="E86" s="6"/>
      <c r="F86" s="6"/>
      <c r="G86" s="6"/>
      <c r="H86" s="6"/>
      <c r="I86" s="9"/>
      <c r="J86" s="6"/>
      <c r="K86" s="6"/>
      <c r="L86" s="6"/>
      <c r="M86" s="6"/>
      <c r="N86" s="6"/>
      <c r="O86" s="6"/>
      <c r="P86" s="6"/>
    </row>
    <row r="87" spans="3:16" x14ac:dyDescent="0.3">
      <c r="C87" s="7"/>
      <c r="D87" s="6"/>
      <c r="E87" s="6"/>
      <c r="F87" s="6"/>
      <c r="G87" s="6"/>
      <c r="H87" s="6"/>
      <c r="I87" s="9"/>
      <c r="J87" s="6"/>
      <c r="K87" s="6"/>
      <c r="L87" s="6"/>
      <c r="M87" s="6"/>
      <c r="N87" s="6"/>
      <c r="O87" s="6"/>
      <c r="P87" s="6"/>
    </row>
    <row r="88" spans="3:16" x14ac:dyDescent="0.3">
      <c r="C88" s="7"/>
      <c r="D88" s="6"/>
      <c r="E88" s="6"/>
      <c r="F88" s="6"/>
      <c r="G88" s="6"/>
      <c r="H88" s="6"/>
      <c r="I88" s="9"/>
      <c r="J88" s="6"/>
      <c r="K88" s="6"/>
      <c r="L88" s="6"/>
      <c r="M88" s="6"/>
      <c r="N88" s="6"/>
      <c r="O88" s="6"/>
      <c r="P88" s="6"/>
    </row>
    <row r="89" spans="3:16" x14ac:dyDescent="0.3">
      <c r="C89" s="7"/>
      <c r="D89" s="6"/>
      <c r="E89" s="6"/>
      <c r="F89" s="6"/>
      <c r="G89" s="6"/>
      <c r="H89" s="6"/>
      <c r="I89" s="9"/>
      <c r="J89" s="6"/>
      <c r="K89" s="6"/>
      <c r="L89" s="6"/>
      <c r="M89" s="6"/>
      <c r="N89" s="6"/>
      <c r="O89" s="6"/>
      <c r="P89" s="6"/>
    </row>
    <row r="90" spans="3:16" x14ac:dyDescent="0.3">
      <c r="C90" s="7"/>
      <c r="D90" s="6"/>
      <c r="E90" s="6"/>
      <c r="F90" s="6"/>
      <c r="G90" s="6"/>
      <c r="H90" s="6"/>
      <c r="I90" s="9"/>
      <c r="J90" s="6"/>
      <c r="K90" s="6"/>
      <c r="L90" s="6"/>
      <c r="M90" s="6"/>
      <c r="N90" s="6"/>
      <c r="O90" s="6"/>
      <c r="P90" s="6"/>
    </row>
    <row r="91" spans="3:16" x14ac:dyDescent="0.3">
      <c r="C91" s="7"/>
      <c r="D91" s="6"/>
      <c r="E91" s="6"/>
      <c r="F91" s="6"/>
      <c r="G91" s="6"/>
      <c r="H91" s="6"/>
      <c r="I91" s="9"/>
      <c r="J91" s="6"/>
      <c r="K91" s="6"/>
      <c r="L91" s="6"/>
      <c r="M91" s="6"/>
      <c r="N91" s="6"/>
      <c r="O91" s="6"/>
      <c r="P91" s="6"/>
    </row>
    <row r="92" spans="3:16" x14ac:dyDescent="0.3">
      <c r="C92" s="7"/>
      <c r="D92" s="6"/>
      <c r="E92" s="6"/>
      <c r="F92" s="6"/>
      <c r="G92" s="6"/>
      <c r="H92" s="6"/>
      <c r="I92" s="9"/>
      <c r="J92" s="6"/>
      <c r="K92" s="6"/>
      <c r="L92" s="6"/>
      <c r="M92" s="6"/>
      <c r="N92" s="6"/>
      <c r="O92" s="6"/>
      <c r="P92" s="6"/>
    </row>
    <row r="93" spans="3:16" x14ac:dyDescent="0.3">
      <c r="C93" s="7"/>
      <c r="D93" s="6"/>
      <c r="E93" s="6"/>
      <c r="F93" s="6"/>
      <c r="G93" s="6"/>
      <c r="H93" s="6"/>
      <c r="I93" s="9"/>
      <c r="J93" s="6"/>
      <c r="K93" s="6"/>
      <c r="L93" s="6"/>
      <c r="M93" s="6"/>
      <c r="N93" s="6"/>
      <c r="O93" s="6"/>
      <c r="P93" s="6"/>
    </row>
    <row r="94" spans="3:16" x14ac:dyDescent="0.3">
      <c r="C94" s="7"/>
      <c r="D94" s="6"/>
      <c r="E94" s="6"/>
      <c r="F94" s="6"/>
      <c r="G94" s="6"/>
      <c r="H94" s="6"/>
      <c r="I94" s="9"/>
      <c r="J94" s="6"/>
      <c r="K94" s="6"/>
      <c r="L94" s="6"/>
      <c r="M94" s="6"/>
      <c r="N94" s="6"/>
      <c r="O94" s="6"/>
      <c r="P94" s="6"/>
    </row>
    <row r="95" spans="3:16" x14ac:dyDescent="0.3">
      <c r="C95" s="7"/>
      <c r="D95" s="6"/>
      <c r="E95" s="6"/>
      <c r="F95" s="6"/>
      <c r="G95" s="6"/>
      <c r="H95" s="6"/>
      <c r="I95" s="9"/>
      <c r="J95" s="6"/>
      <c r="K95" s="6"/>
      <c r="L95" s="6"/>
      <c r="M95" s="6"/>
      <c r="N95" s="6"/>
      <c r="O95" s="6"/>
      <c r="P95" s="6"/>
    </row>
    <row r="96" spans="3:16" x14ac:dyDescent="0.3">
      <c r="C96" s="7"/>
      <c r="D96" s="6"/>
      <c r="E96" s="6"/>
      <c r="F96" s="6"/>
      <c r="G96" s="6"/>
      <c r="H96" s="6"/>
      <c r="I96" s="9"/>
      <c r="J96" s="6"/>
      <c r="K96" s="6"/>
      <c r="L96" s="6"/>
      <c r="M96" s="6"/>
      <c r="N96" s="6"/>
      <c r="O96" s="6"/>
      <c r="P96" s="6"/>
    </row>
    <row r="97" spans="3:16" x14ac:dyDescent="0.3">
      <c r="C97" s="7"/>
      <c r="D97" s="6"/>
      <c r="E97" s="6"/>
      <c r="F97" s="6"/>
      <c r="G97" s="6"/>
      <c r="H97" s="6"/>
      <c r="I97" s="9"/>
      <c r="J97" s="6"/>
      <c r="K97" s="6"/>
      <c r="L97" s="6"/>
      <c r="M97" s="6"/>
      <c r="N97" s="6"/>
      <c r="O97" s="6"/>
      <c r="P97" s="6"/>
    </row>
    <row r="98" spans="3:16" x14ac:dyDescent="0.3">
      <c r="C98" s="7"/>
      <c r="D98" s="6"/>
      <c r="E98" s="6"/>
      <c r="F98" s="6"/>
      <c r="G98" s="6"/>
      <c r="H98" s="6"/>
      <c r="I98" s="9"/>
      <c r="J98" s="6"/>
      <c r="K98" s="6"/>
      <c r="L98" s="6"/>
      <c r="M98" s="6"/>
      <c r="N98" s="6"/>
      <c r="O98" s="6"/>
      <c r="P98" s="6"/>
    </row>
    <row r="99" spans="3:16" x14ac:dyDescent="0.3">
      <c r="C99" s="7"/>
      <c r="D99" s="6"/>
      <c r="E99" s="6"/>
      <c r="F99" s="6"/>
      <c r="G99" s="6"/>
      <c r="H99" s="6"/>
      <c r="I99" s="9"/>
      <c r="J99" s="6"/>
      <c r="K99" s="6"/>
      <c r="L99" s="6"/>
      <c r="M99" s="6"/>
      <c r="N99" s="6"/>
      <c r="O99" s="6"/>
      <c r="P99" s="6"/>
    </row>
    <row r="100" spans="3:16" x14ac:dyDescent="0.3">
      <c r="C100" s="7"/>
      <c r="D100" s="6"/>
      <c r="E100" s="6"/>
      <c r="F100" s="6"/>
      <c r="G100" s="6"/>
      <c r="H100" s="6"/>
      <c r="I100" s="9"/>
      <c r="J100" s="6"/>
      <c r="K100" s="6"/>
      <c r="L100" s="6"/>
      <c r="M100" s="6"/>
      <c r="N100" s="6"/>
      <c r="O100" s="6"/>
      <c r="P100" s="6"/>
    </row>
    <row r="101" spans="3:16" x14ac:dyDescent="0.3">
      <c r="C101" s="7"/>
      <c r="D101" s="6"/>
      <c r="E101" s="6"/>
      <c r="F101" s="6"/>
      <c r="G101" s="6"/>
      <c r="H101" s="6"/>
      <c r="I101" s="9"/>
      <c r="J101" s="6"/>
      <c r="K101" s="6"/>
      <c r="L101" s="6"/>
      <c r="M101" s="6"/>
      <c r="N101" s="6"/>
      <c r="O101" s="6"/>
      <c r="P101" s="6"/>
    </row>
    <row r="102" spans="3:16" x14ac:dyDescent="0.3">
      <c r="C102" s="7"/>
      <c r="D102" s="6"/>
      <c r="E102" s="6"/>
      <c r="F102" s="6"/>
      <c r="G102" s="6"/>
      <c r="H102" s="6"/>
      <c r="I102" s="9"/>
      <c r="J102" s="6"/>
      <c r="K102" s="6"/>
      <c r="L102" s="6"/>
      <c r="M102" s="6"/>
      <c r="N102" s="6"/>
      <c r="O102" s="6"/>
      <c r="P102" s="6"/>
    </row>
    <row r="103" spans="3:16" x14ac:dyDescent="0.3">
      <c r="C103" s="7"/>
      <c r="D103" s="6"/>
      <c r="E103" s="6"/>
      <c r="F103" s="6"/>
      <c r="G103" s="6"/>
      <c r="H103" s="6"/>
      <c r="I103" s="9"/>
      <c r="J103" s="6"/>
      <c r="K103" s="6"/>
      <c r="L103" s="6"/>
      <c r="M103" s="6"/>
      <c r="N103" s="6"/>
      <c r="O103" s="6"/>
      <c r="P103" s="6"/>
    </row>
    <row r="104" spans="3:16" x14ac:dyDescent="0.3">
      <c r="C104" s="7"/>
      <c r="D104" s="6"/>
      <c r="E104" s="6"/>
      <c r="F104" s="6"/>
      <c r="G104" s="6"/>
      <c r="H104" s="6"/>
      <c r="I104" s="9"/>
      <c r="J104" s="6"/>
      <c r="K104" s="6"/>
      <c r="L104" s="6"/>
      <c r="M104" s="6"/>
      <c r="N104" s="6"/>
      <c r="O104" s="6"/>
      <c r="P104" s="6"/>
    </row>
    <row r="105" spans="3:16" x14ac:dyDescent="0.3">
      <c r="C105" s="7"/>
      <c r="D105" s="6"/>
      <c r="E105" s="6"/>
      <c r="F105" s="6"/>
      <c r="G105" s="6"/>
      <c r="H105" s="6"/>
      <c r="I105" s="9"/>
      <c r="J105" s="6"/>
      <c r="K105" s="6"/>
      <c r="L105" s="6"/>
      <c r="M105" s="6"/>
      <c r="N105" s="6"/>
      <c r="O105" s="6"/>
      <c r="P105" s="6"/>
    </row>
    <row r="106" spans="3:16" x14ac:dyDescent="0.3">
      <c r="C106" s="7"/>
      <c r="D106" s="6"/>
      <c r="E106" s="6"/>
      <c r="F106" s="6"/>
      <c r="G106" s="6"/>
      <c r="H106" s="6"/>
      <c r="I106" s="9"/>
      <c r="J106" s="6"/>
      <c r="K106" s="6"/>
      <c r="L106" s="6"/>
      <c r="M106" s="6"/>
      <c r="N106" s="6"/>
      <c r="O106" s="6"/>
      <c r="P106" s="6"/>
    </row>
    <row r="107" spans="3:16" x14ac:dyDescent="0.3">
      <c r="C107" s="7"/>
      <c r="D107" s="6"/>
      <c r="E107" s="6"/>
      <c r="F107" s="6"/>
      <c r="G107" s="6"/>
      <c r="H107" s="6"/>
      <c r="I107" s="9"/>
      <c r="J107" s="6"/>
      <c r="K107" s="6"/>
      <c r="L107" s="6"/>
      <c r="M107" s="6"/>
      <c r="N107" s="6"/>
      <c r="O107" s="6"/>
      <c r="P107" s="6"/>
    </row>
    <row r="108" spans="3:16" x14ac:dyDescent="0.3">
      <c r="C108" s="7"/>
      <c r="D108" s="6"/>
      <c r="E108" s="6"/>
      <c r="F108" s="6"/>
      <c r="G108" s="6"/>
      <c r="H108" s="6"/>
      <c r="I108" s="9"/>
      <c r="J108" s="6"/>
      <c r="K108" s="6"/>
      <c r="L108" s="6"/>
      <c r="M108" s="6"/>
      <c r="N108" s="6"/>
      <c r="O108" s="6"/>
      <c r="P108" s="6"/>
    </row>
    <row r="109" spans="3:16" x14ac:dyDescent="0.3">
      <c r="C109" s="7"/>
      <c r="D109" s="6"/>
      <c r="E109" s="6"/>
      <c r="F109" s="6"/>
      <c r="G109" s="6"/>
      <c r="H109" s="6"/>
      <c r="I109" s="9"/>
      <c r="J109" s="6"/>
      <c r="K109" s="6"/>
      <c r="L109" s="6"/>
      <c r="M109" s="6"/>
      <c r="N109" s="6"/>
      <c r="O109" s="6"/>
      <c r="P109" s="6"/>
    </row>
    <row r="110" spans="3:16" x14ac:dyDescent="0.3">
      <c r="C110" s="7"/>
      <c r="D110" s="6"/>
      <c r="E110" s="6"/>
      <c r="F110" s="6"/>
      <c r="G110" s="6"/>
      <c r="H110" s="6"/>
      <c r="I110" s="9"/>
      <c r="J110" s="6"/>
      <c r="K110" s="6"/>
      <c r="L110" s="6"/>
      <c r="M110" s="6"/>
      <c r="N110" s="6"/>
      <c r="O110" s="6"/>
      <c r="P110" s="6"/>
    </row>
    <row r="111" spans="3:16" x14ac:dyDescent="0.3">
      <c r="C111" s="7"/>
      <c r="D111" s="6"/>
      <c r="E111" s="6"/>
      <c r="F111" s="6"/>
      <c r="G111" s="6"/>
      <c r="H111" s="6"/>
      <c r="I111" s="9"/>
      <c r="J111" s="6"/>
      <c r="K111" s="6"/>
      <c r="L111" s="6"/>
      <c r="M111" s="6"/>
      <c r="N111" s="6"/>
      <c r="O111" s="6"/>
      <c r="P111" s="6"/>
    </row>
    <row r="112" spans="3:16" x14ac:dyDescent="0.3">
      <c r="C112" s="7"/>
      <c r="D112" s="6"/>
      <c r="E112" s="6"/>
      <c r="F112" s="6"/>
      <c r="G112" s="6"/>
      <c r="H112" s="6"/>
      <c r="I112" s="9"/>
      <c r="J112" s="6"/>
      <c r="K112" s="6"/>
      <c r="L112" s="6"/>
      <c r="M112" s="6"/>
      <c r="N112" s="6"/>
      <c r="O112" s="6"/>
      <c r="P112" s="6"/>
    </row>
    <row r="113" spans="3:16" x14ac:dyDescent="0.3">
      <c r="C113" s="7"/>
      <c r="D113" s="6"/>
      <c r="E113" s="6"/>
      <c r="F113" s="6"/>
      <c r="G113" s="6"/>
      <c r="H113" s="6"/>
      <c r="I113" s="9"/>
      <c r="J113" s="6"/>
      <c r="K113" s="6"/>
      <c r="L113" s="6"/>
      <c r="M113" s="6"/>
      <c r="N113" s="6"/>
      <c r="O113" s="6"/>
      <c r="P113" s="6"/>
    </row>
    <row r="114" spans="3:16" x14ac:dyDescent="0.3">
      <c r="C114" s="7"/>
      <c r="D114" s="6"/>
      <c r="E114" s="6"/>
      <c r="F114" s="6"/>
      <c r="G114" s="6"/>
      <c r="H114" s="6"/>
      <c r="I114" s="9"/>
      <c r="J114" s="6"/>
      <c r="K114" s="6"/>
      <c r="L114" s="6"/>
      <c r="M114" s="6"/>
      <c r="N114" s="6"/>
      <c r="O114" s="6"/>
      <c r="P114" s="6"/>
    </row>
    <row r="115" spans="3:16" x14ac:dyDescent="0.3">
      <c r="C115" s="7"/>
      <c r="D115" s="6"/>
      <c r="E115" s="6"/>
      <c r="F115" s="6"/>
      <c r="G115" s="6"/>
      <c r="H115" s="6"/>
      <c r="I115" s="9"/>
      <c r="J115" s="6"/>
      <c r="K115" s="6"/>
      <c r="L115" s="6"/>
      <c r="M115" s="6"/>
      <c r="N115" s="6"/>
      <c r="O115" s="6"/>
      <c r="P115" s="6"/>
    </row>
    <row r="116" spans="3:16" x14ac:dyDescent="0.3">
      <c r="C116" s="7"/>
      <c r="D116" s="6"/>
      <c r="E116" s="6"/>
      <c r="F116" s="6"/>
      <c r="G116" s="6"/>
      <c r="H116" s="6"/>
      <c r="I116" s="9"/>
      <c r="J116" s="6"/>
      <c r="K116" s="6"/>
      <c r="L116" s="6"/>
      <c r="M116" s="6"/>
      <c r="N116" s="6"/>
      <c r="O116" s="6"/>
      <c r="P116" s="6"/>
    </row>
    <row r="117" spans="3:16" x14ac:dyDescent="0.3">
      <c r="C117" s="7"/>
      <c r="D117" s="6"/>
      <c r="E117" s="6"/>
      <c r="F117" s="6"/>
      <c r="G117" s="6"/>
      <c r="H117" s="6"/>
      <c r="I117" s="9"/>
      <c r="J117" s="6"/>
      <c r="K117" s="6"/>
      <c r="L117" s="6"/>
      <c r="M117" s="6"/>
      <c r="N117" s="6"/>
      <c r="O117" s="6"/>
      <c r="P117" s="6"/>
    </row>
    <row r="118" spans="3:16" x14ac:dyDescent="0.3">
      <c r="C118" s="7"/>
      <c r="D118" s="6"/>
      <c r="E118" s="6"/>
      <c r="F118" s="6"/>
      <c r="G118" s="6"/>
      <c r="H118" s="6"/>
      <c r="I118" s="9"/>
      <c r="J118" s="6"/>
      <c r="K118" s="6"/>
      <c r="L118" s="6"/>
      <c r="M118" s="6"/>
      <c r="N118" s="6"/>
      <c r="O118" s="6"/>
      <c r="P118" s="6"/>
    </row>
    <row r="119" spans="3:16" x14ac:dyDescent="0.3">
      <c r="C119" s="7"/>
      <c r="D119" s="6"/>
      <c r="E119" s="6"/>
      <c r="F119" s="6"/>
      <c r="G119" s="6"/>
      <c r="H119" s="6"/>
      <c r="I119" s="9"/>
      <c r="J119" s="6"/>
      <c r="K119" s="6"/>
      <c r="L119" s="6"/>
      <c r="M119" s="6"/>
      <c r="N119" s="6"/>
      <c r="O119" s="6"/>
      <c r="P119" s="6"/>
    </row>
    <row r="120" spans="3:16" x14ac:dyDescent="0.3">
      <c r="C120" s="7"/>
      <c r="D120" s="6"/>
      <c r="E120" s="6"/>
      <c r="F120" s="6"/>
      <c r="G120" s="6"/>
      <c r="H120" s="6"/>
      <c r="I120" s="9"/>
      <c r="J120" s="6"/>
      <c r="K120" s="6"/>
      <c r="L120" s="6"/>
      <c r="M120" s="6"/>
      <c r="N120" s="6"/>
      <c r="O120" s="6"/>
      <c r="P120" s="6"/>
    </row>
    <row r="121" spans="3:16" x14ac:dyDescent="0.3">
      <c r="C121" s="7"/>
      <c r="D121" s="6"/>
      <c r="E121" s="6"/>
      <c r="F121" s="6"/>
      <c r="G121" s="6"/>
      <c r="H121" s="6"/>
      <c r="I121" s="9"/>
      <c r="J121" s="6"/>
      <c r="K121" s="6"/>
      <c r="L121" s="6"/>
      <c r="M121" s="6"/>
      <c r="N121" s="6"/>
      <c r="O121" s="6"/>
      <c r="P121" s="6"/>
    </row>
    <row r="122" spans="3:16" x14ac:dyDescent="0.3">
      <c r="C122" s="7"/>
      <c r="D122" s="6"/>
      <c r="E122" s="6"/>
      <c r="F122" s="6"/>
      <c r="G122" s="6"/>
      <c r="H122" s="6"/>
      <c r="I122" s="9"/>
      <c r="J122" s="6"/>
      <c r="K122" s="6"/>
      <c r="L122" s="6"/>
      <c r="M122" s="6"/>
      <c r="N122" s="6"/>
      <c r="O122" s="6"/>
      <c r="P122" s="6"/>
    </row>
    <row r="123" spans="3:16" x14ac:dyDescent="0.3">
      <c r="C123" s="7"/>
      <c r="D123" s="6"/>
      <c r="E123" s="6"/>
      <c r="F123" s="6"/>
      <c r="G123" s="6"/>
      <c r="H123" s="6"/>
      <c r="I123" s="9"/>
      <c r="J123" s="6"/>
      <c r="K123" s="6"/>
      <c r="L123" s="6"/>
      <c r="M123" s="6"/>
      <c r="N123" s="6"/>
      <c r="O123" s="6"/>
      <c r="P123" s="6"/>
    </row>
    <row r="124" spans="3:16" x14ac:dyDescent="0.3">
      <c r="C124" s="7"/>
      <c r="D124" s="6"/>
      <c r="E124" s="6"/>
      <c r="F124" s="6"/>
      <c r="G124" s="6"/>
      <c r="H124" s="6"/>
      <c r="I124" s="9"/>
      <c r="J124" s="6"/>
      <c r="K124" s="6"/>
      <c r="L124" s="6"/>
      <c r="M124" s="6"/>
      <c r="N124" s="6"/>
      <c r="O124" s="6"/>
      <c r="P124" s="6"/>
    </row>
    <row r="125" spans="3:16" x14ac:dyDescent="0.3">
      <c r="C125" s="7"/>
      <c r="D125" s="6"/>
      <c r="E125" s="6"/>
      <c r="F125" s="6"/>
      <c r="G125" s="6"/>
      <c r="H125" s="6"/>
      <c r="I125" s="9"/>
      <c r="J125" s="6"/>
      <c r="K125" s="6"/>
      <c r="L125" s="6"/>
      <c r="M125" s="6"/>
      <c r="N125" s="6"/>
      <c r="O125" s="6"/>
      <c r="P125" s="6"/>
    </row>
    <row r="126" spans="3:16" x14ac:dyDescent="0.3">
      <c r="C126" s="7"/>
      <c r="D126" s="6"/>
      <c r="E126" s="6"/>
      <c r="F126" s="6"/>
      <c r="G126" s="6"/>
      <c r="H126" s="6"/>
      <c r="I126" s="9"/>
      <c r="J126" s="6"/>
      <c r="K126" s="6"/>
      <c r="L126" s="6"/>
      <c r="M126" s="6"/>
      <c r="N126" s="6"/>
      <c r="O126" s="6"/>
      <c r="P126" s="6"/>
    </row>
    <row r="127" spans="3:16" x14ac:dyDescent="0.3">
      <c r="C127" s="7"/>
      <c r="D127" s="6"/>
      <c r="E127" s="6"/>
      <c r="F127" s="6"/>
      <c r="G127" s="6"/>
      <c r="H127" s="6"/>
      <c r="I127" s="9"/>
      <c r="J127" s="6"/>
      <c r="K127" s="6"/>
      <c r="L127" s="6"/>
      <c r="M127" s="6"/>
      <c r="N127" s="6"/>
      <c r="O127" s="6"/>
      <c r="P127" s="6"/>
    </row>
    <row r="128" spans="3:16" x14ac:dyDescent="0.3">
      <c r="C128" s="7"/>
      <c r="D128" s="6"/>
      <c r="E128" s="6"/>
      <c r="F128" s="6"/>
      <c r="G128" s="6"/>
      <c r="H128" s="6"/>
      <c r="I128" s="9"/>
      <c r="J128" s="6"/>
      <c r="K128" s="6"/>
      <c r="L128" s="6"/>
      <c r="M128" s="6"/>
      <c r="N128" s="6"/>
      <c r="O128" s="6"/>
      <c r="P128" s="6"/>
    </row>
    <row r="129" spans="3:16" x14ac:dyDescent="0.3">
      <c r="C129" s="7"/>
      <c r="D129" s="6"/>
      <c r="E129" s="6"/>
      <c r="F129" s="6"/>
      <c r="G129" s="6"/>
      <c r="H129" s="6"/>
      <c r="I129" s="9"/>
      <c r="J129" s="6"/>
      <c r="K129" s="6"/>
      <c r="L129" s="6"/>
      <c r="M129" s="6"/>
      <c r="N129" s="6"/>
      <c r="O129" s="6"/>
      <c r="P129" s="6"/>
    </row>
    <row r="130" spans="3:16" x14ac:dyDescent="0.3">
      <c r="C130" s="7"/>
      <c r="D130" s="6"/>
      <c r="E130" s="6"/>
      <c r="F130" s="6"/>
      <c r="G130" s="6"/>
      <c r="H130" s="6"/>
      <c r="I130" s="9"/>
      <c r="J130" s="6"/>
      <c r="K130" s="6"/>
      <c r="L130" s="6"/>
      <c r="M130" s="6"/>
      <c r="N130" s="6"/>
      <c r="O130" s="6"/>
      <c r="P130" s="6"/>
    </row>
    <row r="131" spans="3:16" x14ac:dyDescent="0.3">
      <c r="C131" s="7"/>
      <c r="D131" s="6"/>
      <c r="E131" s="6"/>
      <c r="F131" s="6"/>
      <c r="G131" s="6"/>
      <c r="H131" s="6"/>
      <c r="I131" s="9"/>
      <c r="J131" s="6"/>
      <c r="K131" s="6"/>
      <c r="L131" s="6"/>
      <c r="M131" s="6"/>
      <c r="N131" s="6"/>
      <c r="O131" s="6"/>
      <c r="P131" s="6"/>
    </row>
    <row r="132" spans="3:16" x14ac:dyDescent="0.3">
      <c r="C132" s="7"/>
      <c r="D132" s="6"/>
      <c r="E132" s="6"/>
      <c r="F132" s="6"/>
      <c r="G132" s="6"/>
      <c r="H132" s="6"/>
      <c r="I132" s="9"/>
      <c r="J132" s="6"/>
      <c r="K132" s="6"/>
      <c r="L132" s="6"/>
      <c r="M132" s="6"/>
      <c r="N132" s="6"/>
      <c r="O132" s="6"/>
      <c r="P132" s="6"/>
    </row>
    <row r="133" spans="3:16" x14ac:dyDescent="0.3">
      <c r="C133" s="7"/>
      <c r="D133" s="6"/>
      <c r="E133" s="6"/>
      <c r="F133" s="6"/>
      <c r="G133" s="6"/>
      <c r="H133" s="6"/>
      <c r="I133" s="9"/>
      <c r="J133" s="6"/>
      <c r="K133" s="6"/>
      <c r="L133" s="6"/>
      <c r="M133" s="6"/>
      <c r="N133" s="6"/>
      <c r="O133" s="6"/>
      <c r="P133" s="6"/>
    </row>
    <row r="134" spans="3:16" x14ac:dyDescent="0.3">
      <c r="C134" s="7"/>
      <c r="D134" s="6"/>
      <c r="E134" s="6"/>
      <c r="F134" s="6"/>
      <c r="G134" s="6"/>
      <c r="H134" s="6"/>
      <c r="I134" s="9"/>
      <c r="J134" s="6"/>
      <c r="K134" s="6"/>
      <c r="L134" s="6"/>
      <c r="M134" s="6"/>
      <c r="N134" s="6"/>
      <c r="O134" s="6"/>
      <c r="P134" s="6"/>
    </row>
    <row r="135" spans="3:16" x14ac:dyDescent="0.3">
      <c r="C135" s="7"/>
      <c r="D135" s="6"/>
      <c r="E135" s="6"/>
      <c r="F135" s="6"/>
      <c r="G135" s="6"/>
      <c r="H135" s="6"/>
      <c r="I135" s="9"/>
      <c r="J135" s="6"/>
      <c r="K135" s="6"/>
      <c r="L135" s="6"/>
      <c r="M135" s="6"/>
      <c r="N135" s="6"/>
      <c r="O135" s="6"/>
      <c r="P135" s="6"/>
    </row>
    <row r="136" spans="3:16" x14ac:dyDescent="0.3">
      <c r="C136" s="7"/>
      <c r="D136" s="6"/>
      <c r="E136" s="6"/>
      <c r="F136" s="6"/>
      <c r="G136" s="6"/>
      <c r="H136" s="6"/>
      <c r="I136" s="9"/>
      <c r="J136" s="6"/>
      <c r="K136" s="6"/>
      <c r="L136" s="6"/>
      <c r="M136" s="6"/>
      <c r="N136" s="6"/>
      <c r="O136" s="6"/>
      <c r="P136" s="6"/>
    </row>
  </sheetData>
  <mergeCells count="2">
    <mergeCell ref="I3:J3"/>
    <mergeCell ref="C2:G2"/>
  </mergeCells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2"/>
  <dimension ref="A1:F3"/>
  <sheetViews>
    <sheetView showGridLines="0" workbookViewId="0">
      <selection activeCell="F8" sqref="F8"/>
    </sheetView>
  </sheetViews>
  <sheetFormatPr defaultRowHeight="15" x14ac:dyDescent="0.3"/>
  <sheetData>
    <row r="1" spans="1:6" ht="16.5" x14ac:dyDescent="0.3">
      <c r="A1" s="5">
        <f>'Diagrama de Pareto'!D1</f>
        <v>0.8</v>
      </c>
      <c r="B1" s="5">
        <f>1-A1</f>
        <v>0.19999999999999996</v>
      </c>
      <c r="E1">
        <f>A1*100</f>
        <v>80</v>
      </c>
      <c r="F1">
        <f>B1*100</f>
        <v>19.999999999999996</v>
      </c>
    </row>
    <row r="2" spans="1:6" x14ac:dyDescent="0.3">
      <c r="A2">
        <f>SUM(_1.DPareto[RESOLUÇÃO])</f>
        <v>430</v>
      </c>
      <c r="B2">
        <f>SUM(_1.DPareto[NÃO RESOLUÇÃO])</f>
        <v>180</v>
      </c>
      <c r="C2">
        <f>SUM(A2:B2)</f>
        <v>610</v>
      </c>
    </row>
    <row r="3" spans="1:6" x14ac:dyDescent="0.3">
      <c r="A3">
        <f>COUNT(_1.DPareto[RESOLUÇÃO])</f>
        <v>4</v>
      </c>
      <c r="B3">
        <f>COUNT(_1.DPareto[NÃO RESOLUÇÃO])</f>
        <v>4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Diagrama de Pareto</vt:lpstr>
      <vt:lpstr>2.TCalc</vt:lpstr>
      <vt:lpstr>'Diagrama de Pareto'!Area_de_impressao</vt:lpstr>
      <vt:lpstr>'Diagrama de Pareto'!Print_Area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2016-09-13T19:25:42Z</dcterms:created>
  <dcterms:modified xsi:type="dcterms:W3CDTF">2019-04-06T23:00:00Z</dcterms:modified>
  <cp:version/>
</cp:coreProperties>
</file>